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3"/>
  <workbookPr codeName="ThisWorkbook" defaultThemeVersion="124226"/>
  <bookViews>
    <workbookView xWindow="120" yWindow="75" windowWidth="19035" windowHeight="11955"/>
  </bookViews>
  <sheets>
    <sheet name="Detail" sheetId="1" r:id="rId1"/>
    <sheet name="Summary" sheetId="2" r:id="rId2"/>
    <sheet name="Information for course costing" sheetId="3" r:id="rId3" state="hidden"/>
  </sheets>
  <definedNames>
    <definedName name="_xlnm.Print_Titles" comment="" localSheetId="0">Detail!$1:$7</definedName>
  </definedNames>
  <calcPr fullPrecision="1" calcId="145621"/>
</workbook>
</file>

<file path=xl/sharedStrings.xml><?xml version="1.0" encoding="utf-8"?>
<sst xmlns="http://schemas.openxmlformats.org/spreadsheetml/2006/main" uniqueCount="105" count="147">
  <si>
    <t>Department / Programme</t>
  </si>
  <si>
    <t>Yr1</t>
  </si>
  <si>
    <t>Yr2</t>
  </si>
  <si>
    <t>Yr3</t>
  </si>
  <si>
    <t xml:space="preserve">Agency Commission </t>
  </si>
  <si>
    <t>cost per student</t>
  </si>
  <si>
    <t>Due Diligence</t>
  </si>
  <si>
    <t>Staff training - for partner organisations</t>
  </si>
  <si>
    <t>SET UP COSTS</t>
  </si>
  <si>
    <t>Travel</t>
  </si>
  <si>
    <t>no of visits</t>
  </si>
  <si>
    <t>cost per visit</t>
  </si>
  <si>
    <t>no of staff</t>
  </si>
  <si>
    <t>Legal costs</t>
  </si>
  <si>
    <t>RUNNING COSTS</t>
  </si>
  <si>
    <t>DIRECT COSTS</t>
  </si>
  <si>
    <t>OVERHEADS</t>
  </si>
  <si>
    <t>Student recruitment costs</t>
  </si>
  <si>
    <t>(Marketing)</t>
  </si>
  <si>
    <t>Evaluation costs</t>
  </si>
  <si>
    <t>contractual review</t>
  </si>
  <si>
    <t>no of days</t>
  </si>
  <si>
    <t>day rate</t>
  </si>
  <si>
    <t>Learning / Resources</t>
  </si>
  <si>
    <t xml:space="preserve">Additional Direct Staff </t>
  </si>
  <si>
    <t>External examiners</t>
  </si>
  <si>
    <t>validation of marking</t>
  </si>
  <si>
    <t>Additional VL  hours</t>
  </si>
  <si>
    <t>basic</t>
  </si>
  <si>
    <t>NIC</t>
  </si>
  <si>
    <t>Pension</t>
  </si>
  <si>
    <t>Programme Liaison</t>
  </si>
  <si>
    <t>Consumables</t>
  </si>
  <si>
    <t>Total</t>
  </si>
  <si>
    <t>Post</t>
  </si>
  <si>
    <t>a</t>
  </si>
  <si>
    <t>b</t>
  </si>
  <si>
    <t>c</t>
  </si>
  <si>
    <t>d</t>
  </si>
  <si>
    <t>e</t>
  </si>
  <si>
    <t>total</t>
  </si>
  <si>
    <t>f</t>
  </si>
  <si>
    <t>g</t>
  </si>
  <si>
    <t>REVENUE</t>
  </si>
  <si>
    <t>EXPENDITURE</t>
  </si>
  <si>
    <t>No of students</t>
  </si>
  <si>
    <t>TOTAL EXPENDITURE</t>
  </si>
  <si>
    <t>Yr 0</t>
  </si>
  <si>
    <t>Inflation</t>
  </si>
  <si>
    <t>(GBP)</t>
  </si>
  <si>
    <t>h</t>
  </si>
  <si>
    <t>TOTAL Surplus / (Deficit)</t>
  </si>
  <si>
    <t>ONLY FILL IN CELLS MARKED IN YELLOW !!!!</t>
  </si>
  <si>
    <t>Yr 0 only</t>
  </si>
  <si>
    <t>Casual Staff</t>
  </si>
  <si>
    <t>Grade</t>
  </si>
  <si>
    <t xml:space="preserve">Fees </t>
  </si>
  <si>
    <t>2012-13</t>
  </si>
  <si>
    <t>annual dropout rate</t>
  </si>
  <si>
    <t>Intake</t>
  </si>
  <si>
    <t>2013-14</t>
  </si>
  <si>
    <t>2014-15</t>
  </si>
  <si>
    <t>IMPORTANT</t>
  </si>
  <si>
    <t>All contracts MUST be priced in UK sterling</t>
  </si>
  <si>
    <t>The exchange rate risk must be borne by the other party</t>
  </si>
  <si>
    <t>Intake 1</t>
  </si>
  <si>
    <t>Intake 2</t>
  </si>
  <si>
    <t>Intake 3</t>
  </si>
  <si>
    <t>Intake 4</t>
  </si>
  <si>
    <t>Full Time Equivalent Student Numbers per Financial Year</t>
  </si>
  <si>
    <t>FTE per Financial Year</t>
  </si>
  <si>
    <t>REVENUE GENERATED PER FINANCIAL YEAR</t>
  </si>
  <si>
    <t>Financial Year</t>
  </si>
  <si>
    <t>Financial Year of Intake</t>
  </si>
  <si>
    <t>FTE EQUIVALENT</t>
  </si>
  <si>
    <t>TOTAL STUDENTS PER YEAR</t>
  </si>
  <si>
    <t>TIME REQUIREMENT</t>
  </si>
  <si>
    <t>Hours required per module</t>
  </si>
  <si>
    <t>No of modules</t>
  </si>
  <si>
    <t>Academic</t>
  </si>
  <si>
    <t>Non-Academic</t>
  </si>
  <si>
    <t xml:space="preserve">TOTAL HOURS </t>
  </si>
  <si>
    <t>COST</t>
  </si>
  <si>
    <t>cost per hour</t>
  </si>
  <si>
    <t>TOTAL STAFF COSTS</t>
  </si>
  <si>
    <t>includes inflationary increases</t>
  </si>
  <si>
    <t>Futher explanatory narrative</t>
  </si>
  <si>
    <t xml:space="preserve">TOTAL TIME </t>
  </si>
  <si>
    <t>(the proportion of annual paid time allocated to this course)</t>
  </si>
  <si>
    <t>TOTAL</t>
  </si>
  <si>
    <t>check - should be zero</t>
  </si>
  <si>
    <t xml:space="preserve">OTHERWISE YOU MAY BREAK THE FILE!!!! </t>
  </si>
  <si>
    <t>per student ?</t>
  </si>
  <si>
    <t>Total of semesters</t>
  </si>
  <si>
    <t xml:space="preserve">Semesters </t>
  </si>
  <si>
    <t>in first FY</t>
  </si>
  <si>
    <t>Cash</t>
  </si>
  <si>
    <t>fee</t>
  </si>
  <si>
    <t>Financial Year Aug - Jul</t>
  </si>
  <si>
    <t xml:space="preserve">actual no </t>
  </si>
  <si>
    <t>Student FTE</t>
  </si>
  <si>
    <t>Y/E Deferral</t>
  </si>
  <si>
    <t>2015-16</t>
  </si>
  <si>
    <t>STANDARD COSTING TEMPLATE</t>
  </si>
  <si>
    <t>If you require assistance completing this form please contact the Finance Department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</si>
</sst>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0.0%"/>
  </numFmts>
  <fonts count="20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0"/>
      <color rgb="FF000000"/>
      <name val="Arial"/>
      <family val="2"/>
      <charset val="0"/>
    </font>
    <font>
      <i/>
      <sz val="11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i/>
      <sz val="11"/>
      <color theme="1"/>
      <name val="Calibri"/>
      <family val="2"/>
      <charset val="0"/>
      <scheme val="minor"/>
    </font>
    <font>
      <b/>
      <i/>
      <sz val="11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b/>
      <sz val="18"/>
      <color rgb="FF000000"/>
      <name val="Arial"/>
      <family val="2"/>
      <charset val="0"/>
    </font>
    <font>
      <sz val="18"/>
      <color theme="1"/>
      <name val="Calibri"/>
      <family val="2"/>
      <charset val="0"/>
      <scheme val="minor"/>
    </font>
    <font>
      <sz val="18"/>
      <color rgb="FF000000"/>
      <name val="Arial"/>
      <family val="2"/>
      <charset val="0"/>
    </font>
    <font>
      <i/>
      <sz val="11"/>
      <color rgb="FFFF0000"/>
      <name val="Calibri"/>
      <family val="2"/>
      <charset val="0"/>
      <scheme val="minor"/>
    </font>
    <font>
      <b/>
      <i/>
      <sz val="11"/>
      <color rgb="FFFF000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b/>
      <sz val="16"/>
      <color rgb="FF000000"/>
      <name val="Arial"/>
      <family val="2"/>
      <charset val="0"/>
    </font>
    <font>
      <sz val="16"/>
      <color rgb="FF000000"/>
      <name val="Arial"/>
      <family val="2"/>
      <charset val="0"/>
    </font>
    <font>
      <b/>
      <sz val="16"/>
      <color rgb="FFFF0000"/>
      <name val="Arial"/>
      <family val="2"/>
      <charset val="0"/>
    </font>
    <font>
      <b/>
      <i/>
      <sz val="14"/>
      <color theme="1"/>
      <name val="Calibri"/>
      <family val="2"/>
      <charset val="0"/>
      <scheme val="minor"/>
    </font>
    <font>
      <sz val="10"/>
      <color theme="1"/>
      <name val="Calibri"/>
      <family val="2"/>
      <charset val="0"/>
      <scheme val="minor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">
    <xf numFmtId="0" fontId="0" fillId="0" borderId="0"/>
    <xf numFmtId="43" fontId="0" fillId="0" borderId="0" applyAlignment="0" applyBorder="0" applyFont="0" applyFill="0" applyProtection="0"/>
    <xf numFmtId="9" fontId="0" fillId="0" borderId="0" applyAlignment="0" applyBorder="0" applyFont="0" applyFill="0" applyProtection="0"/>
  </cellStyleXfs>
  <cellXfs>
    <xf numFmtId="0" fontId="0" fillId="0" borderId="0" xfId="0"/>
    <xf numFmtId="0" fontId="2" fillId="0" borderId="0" xfId="0" applyAlignment="1" applyFont="1">
      <alignment horizontal="center" wrapText="1"/>
    </xf>
    <xf numFmtId="0" fontId="2" fillId="0" borderId="0" xfId="0" applyAlignment="1" applyFont="1">
      <alignment horizontal="center"/>
    </xf>
    <xf numFmtId="0" fontId="0" fillId="0" borderId="0" xfId="0" applyAlignment="1">
      <alignment vertical="top"/>
    </xf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2" borderId="1" xfId="0" applyBorder="1" applyFill="1"/>
    <xf numFmtId="0" fontId="1" fillId="0" borderId="0" xfId="0" applyAlignment="1" applyFont="1">
      <alignment vertical="top"/>
    </xf>
    <xf numFmtId="0" fontId="0" fillId="0" borderId="0" xfId="0" applyAlignment="1" applyFont="1">
      <alignment horizontal="right" vertical="top" wrapText="1"/>
    </xf>
    <xf numFmtId="164" fontId="0" fillId="2" borderId="1" xfId="1" applyBorder="1" applyFont="1" applyNumberFormat="1" applyFill="1"/>
    <xf numFmtId="164" fontId="0" fillId="0" borderId="0" xfId="1" applyFont="1" applyNumberFormat="1"/>
    <xf numFmtId="0" fontId="6" fillId="0" borderId="0" xfId="0" applyFont="1"/>
    <xf numFmtId="9" fontId="0" fillId="2" borderId="1" xfId="2" applyBorder="1" applyFont="1" applyNumberFormat="1" applyFill="1"/>
    <xf numFmtId="164" fontId="0" fillId="0" borderId="0" xfId="1" applyAlignment="1" applyFont="1" applyNumberFormat="1">
      <alignment horizontal="right" vertical="top"/>
    </xf>
    <xf numFmtId="164" fontId="0" fillId="0" borderId="1" xfId="1" applyBorder="1" applyFont="1" applyNumberFormat="1" applyFill="1"/>
    <xf numFmtId="0" fontId="7" fillId="0" borderId="0" xfId="0" applyFont="1"/>
    <xf numFmtId="0" fontId="8" fillId="3" borderId="0" xfId="0" applyFont="1" applyFill="1"/>
    <xf numFmtId="0" fontId="7" fillId="3" borderId="0" xfId="0" applyFont="1" applyFill="1"/>
    <xf numFmtId="164" fontId="7" fillId="3" borderId="0" xfId="1" applyFont="1" applyNumberFormat="1" applyFill="1"/>
    <xf numFmtId="0" fontId="0" fillId="0" borderId="0" xfId="0" applyAlignment="1">
      <alignment horizontal="center"/>
    </xf>
    <xf numFmtId="0" fontId="2" fillId="0" borderId="0" xfId="0" applyFont="1"/>
    <xf numFmtId="9" fontId="0" fillId="0" borderId="0" xfId="0" applyNumberFormat="1"/>
    <xf numFmtId="0" fontId="2" fillId="0" borderId="0" xfId="0" applyAlignment="1" applyFont="1" applyFill="1">
      <alignment horizontal="center"/>
    </xf>
    <xf numFmtId="0" fontId="0" fillId="0" borderId="1" xfId="0" applyBorder="1" applyFill="1"/>
    <xf numFmtId="0" fontId="0" fillId="0" borderId="0" xfId="0" applyBorder="1" applyFill="1"/>
    <xf numFmtId="0" fontId="8" fillId="0" borderId="0" xfId="0" applyFont="1"/>
    <xf numFmtId="17" fontId="0" fillId="2" borderId="1" xfId="0" applyBorder="1" applyNumberFormat="1" applyFill="1"/>
    <xf numFmtId="0" fontId="1" fillId="0" borderId="0" xfId="0" applyBorder="1" applyFont="1" applyFill="1"/>
    <xf numFmtId="17" fontId="1" fillId="0" borderId="0" xfId="0" applyBorder="1" applyFont="1" applyNumberFormat="1" applyFill="1"/>
    <xf numFmtId="9" fontId="1" fillId="0" borderId="0" xfId="2" applyBorder="1" applyFont="1" applyNumberFormat="1" applyFill="1"/>
    <xf numFmtId="0" fontId="0" fillId="0" borderId="0" xfId="0" applyAlignment="1">
      <alignment wrapText="1"/>
    </xf>
    <xf numFmtId="0" fontId="1" fillId="0" borderId="0" xfId="0" applyAlignment="1" applyFont="1"/>
    <xf numFmtId="0" fontId="0" fillId="0" borderId="0" xfId="0" applyAlignment="1">
      <alignment horizontal="center" vertical="top"/>
    </xf>
    <xf numFmtId="0" fontId="8" fillId="0" borderId="0" xfId="0" applyBorder="1" applyFont="1" applyFill="1"/>
    <xf numFmtId="17" fontId="8" fillId="0" borderId="0" xfId="0" applyBorder="1" applyFont="1" applyNumberFormat="1" applyFill="1"/>
    <xf numFmtId="0" fontId="10" fillId="0" borderId="0" xfId="0" applyFont="1"/>
    <xf numFmtId="0" fontId="9" fillId="0" borderId="0" xfId="0" applyAlignment="1" applyFont="1"/>
    <xf numFmtId="0" fontId="11" fillId="0" borderId="0" xfId="0" applyAlignment="1" applyFont="1"/>
    <xf numFmtId="0" fontId="0" fillId="0" borderId="0" xfId="0" applyBorder="1"/>
    <xf numFmtId="0" fontId="0" fillId="0" borderId="0" xfId="0" applyAlignment="1" applyBorder="1" applyFill="1">
      <alignment wrapText="1"/>
    </xf>
    <xf numFmtId="0" fontId="3" fillId="0" borderId="0" xfId="0" applyBorder="1" applyFont="1" applyFill="1"/>
    <xf numFmtId="0" fontId="0" fillId="0" borderId="0" xfId="0" applyAlignment="1" applyBorder="1" applyFont="1" applyFill="1">
      <alignment horizontal="right" vertical="top" wrapText="1"/>
    </xf>
    <xf numFmtId="164" fontId="0" fillId="0" borderId="0" xfId="1" applyAlignment="1" applyBorder="1" applyFont="1" applyNumberFormat="1" applyFill="1">
      <alignment horizontal="right" vertical="top"/>
    </xf>
    <xf numFmtId="164" fontId="0" fillId="0" borderId="0" xfId="1" applyBorder="1" applyFont="1" applyNumberFormat="1" applyFill="1"/>
    <xf numFmtId="0" fontId="1" fillId="0" borderId="0" xfId="0" applyFont="1" applyFill="1"/>
    <xf numFmtId="164" fontId="0" fillId="0" borderId="0" xfId="1" applyAlignment="1" applyFont="1" applyNumberFormat="1">
      <alignment vertical="top"/>
    </xf>
    <xf numFmtId="0" fontId="0" fillId="0" borderId="0" xfId="0" applyAlignment="1" applyBorder="1">
      <alignment vertical="top"/>
    </xf>
    <xf numFmtId="10" fontId="0" fillId="0" borderId="0" xfId="0" applyNumberFormat="1"/>
    <xf numFmtId="0" fontId="14" fillId="0" borderId="0" xfId="0" applyFont="1"/>
    <xf numFmtId="3" fontId="0" fillId="2" borderId="1" xfId="0" applyBorder="1" applyNumberFormat="1" applyFill="1"/>
    <xf numFmtId="164" fontId="0" fillId="0" borderId="0" xfId="0" applyNumberFormat="1"/>
    <xf numFmtId="0" fontId="10" fillId="0" borderId="0" xfId="0" applyAlignment="1" applyFont="1">
      <alignment horizontal="center"/>
    </xf>
    <xf numFmtId="0" fontId="11" fillId="2" borderId="3" xfId="0" applyAlignment="1" applyBorder="1" applyFont="1" applyFill="1">
      <alignment horizontal="center"/>
    </xf>
    <xf numFmtId="0" fontId="0" fillId="2" borderId="1" xfId="0" applyAlignment="1" applyBorder="1" applyFill="1">
      <alignment horizontal="center"/>
    </xf>
    <xf numFmtId="9" fontId="0" fillId="0" borderId="1" xfId="2" applyAlignment="1" applyBorder="1" applyFont="1" applyNumberFormat="1" applyFill="1">
      <alignment horizontal="center"/>
    </xf>
    <xf numFmtId="0" fontId="0" fillId="0" borderId="0" xfId="0" applyAlignment="1" applyFill="1">
      <alignment horizontal="center"/>
    </xf>
    <xf numFmtId="43" fontId="0" fillId="0" borderId="1" xfId="1" applyAlignment="1" applyBorder="1" applyFont="1" applyNumberFormat="1" applyFill="1">
      <alignment horizontal="center"/>
    </xf>
    <xf numFmtId="2" fontId="0" fillId="0" borderId="1" xfId="0" applyAlignment="1" applyBorder="1" applyNumberFormat="1" applyFill="1">
      <alignment horizontal="center"/>
    </xf>
    <xf numFmtId="1" fontId="0" fillId="0" borderId="1" xfId="0" applyAlignment="1" applyBorder="1" applyNumberFormat="1" applyFill="1">
      <alignment horizontal="center"/>
    </xf>
    <xf numFmtId="43" fontId="0" fillId="0" borderId="1" xfId="0" applyAlignment="1" applyBorder="1" applyNumberFormat="1">
      <alignment horizontal="center"/>
    </xf>
    <xf numFmtId="0" fontId="1" fillId="0" borderId="0" xfId="0" applyAlignment="1" applyBorder="1" applyFont="1" applyFill="1">
      <alignment horizontal="center"/>
    </xf>
    <xf numFmtId="43" fontId="1" fillId="0" borderId="0" xfId="1" applyAlignment="1" applyBorder="1" applyFont="1" applyNumberFormat="1" applyFill="1">
      <alignment horizontal="center"/>
    </xf>
    <xf numFmtId="0" fontId="1" fillId="0" borderId="0" xfId="0" applyAlignment="1" applyFont="1">
      <alignment horizontal="center"/>
    </xf>
    <xf numFmtId="0" fontId="8" fillId="0" borderId="0" xfId="0" applyAlignment="1" applyFont="1">
      <alignment horizontal="center"/>
    </xf>
    <xf numFmtId="43" fontId="8" fillId="0" borderId="0" xfId="1" applyAlignment="1" applyBorder="1" applyFont="1" applyNumberFormat="1" applyFill="1">
      <alignment horizontal="center"/>
    </xf>
    <xf numFmtId="0" fontId="8" fillId="0" borderId="0" xfId="0" applyAlignment="1" applyBorder="1" applyFont="1" applyFill="1">
      <alignment horizontal="center"/>
    </xf>
    <xf numFmtId="164" fontId="0" fillId="2" borderId="1" xfId="1" applyAlignment="1" applyBorder="1" applyFont="1" applyNumberFormat="1" applyFill="1">
      <alignment horizontal="center"/>
    </xf>
    <xf numFmtId="164" fontId="0" fillId="0" borderId="1" xfId="1" applyAlignment="1" applyBorder="1" applyFont="1" applyNumberFormat="1" applyFill="1">
      <alignment horizontal="center"/>
    </xf>
    <xf numFmtId="164" fontId="0" fillId="0" borderId="1" xfId="0" applyAlignment="1" applyBorder="1" applyNumberFormat="1">
      <alignment horizontal="center"/>
    </xf>
    <xf numFmtId="164" fontId="8" fillId="3" borderId="0" xfId="1" applyAlignment="1" applyFont="1" applyNumberFormat="1" applyFill="1">
      <alignment horizontal="center"/>
    </xf>
    <xf numFmtId="164" fontId="0" fillId="0" borderId="0" xfId="1" applyAlignment="1" applyFont="1" applyNumberFormat="1">
      <alignment horizontal="center"/>
    </xf>
    <xf numFmtId="164" fontId="0" fillId="0" borderId="1" xfId="1" applyAlignment="1" applyBorder="1" applyFont="1" applyNumberFormat="1">
      <alignment horizontal="center"/>
    </xf>
    <xf numFmtId="164" fontId="1" fillId="0" borderId="0" xfId="0" applyAlignment="1" applyFont="1" applyNumberFormat="1">
      <alignment horizontal="center"/>
    </xf>
    <xf numFmtId="164" fontId="0" fillId="0" borderId="0" xfId="1" applyAlignment="1" applyFont="1" applyNumberFormat="1">
      <alignment horizontal="center" vertical="top"/>
    </xf>
    <xf numFmtId="164" fontId="1" fillId="0" borderId="0" xfId="1" applyAlignment="1" applyFont="1" applyNumberFormat="1">
      <alignment horizontal="center" vertical="top"/>
    </xf>
    <xf numFmtId="0" fontId="1" fillId="0" borderId="0" xfId="0" applyAlignment="1" applyFont="1">
      <alignment horizontal="center" vertical="top"/>
    </xf>
    <xf numFmtId="164" fontId="1" fillId="0" borderId="0" xfId="1" applyAlignment="1" applyFont="1" applyNumberFormat="1">
      <alignment horizontal="center"/>
    </xf>
    <xf numFmtId="164" fontId="0" fillId="0" borderId="0" xfId="1" applyAlignment="1" applyFont="1" applyNumberFormat="1" applyFill="1">
      <alignment horizontal="center"/>
    </xf>
    <xf numFmtId="164" fontId="0" fillId="0" borderId="4" xfId="1" applyAlignment="1" applyBorder="1" applyFont="1" applyNumberFormat="1">
      <alignment horizontal="center"/>
    </xf>
    <xf numFmtId="0" fontId="7" fillId="0" borderId="0" xfId="0" applyAlignment="1" applyFont="1">
      <alignment horizontal="center"/>
    </xf>
    <xf numFmtId="165" fontId="8" fillId="3" borderId="5" xfId="1" applyAlignment="1" applyBorder="1" applyFont="1" applyNumberFormat="1" applyFill="1">
      <alignment horizontal="center"/>
    </xf>
    <xf numFmtId="0" fontId="13" fillId="0" borderId="0" xfId="0" applyAlignment="1" applyFont="1">
      <alignment horizontal="center"/>
    </xf>
    <xf numFmtId="165" fontId="13" fillId="0" borderId="0" xfId="0" applyAlignment="1" applyFont="1" applyNumberFormat="1">
      <alignment horizontal="center"/>
    </xf>
    <xf numFmtId="0" fontId="0" fillId="0" borderId="1" xfId="0" applyAlignment="1" applyBorder="1">
      <alignment horizontal="center"/>
    </xf>
    <xf numFmtId="0" fontId="0" fillId="0" borderId="1" xfId="0" applyAlignment="1" applyBorder="1" applyFill="1">
      <alignment horizontal="center"/>
    </xf>
    <xf numFmtId="165" fontId="3" fillId="0" borderId="1" xfId="1" applyAlignment="1" applyBorder="1" applyFont="1" applyNumberFormat="1">
      <alignment horizontal="center"/>
    </xf>
    <xf numFmtId="9" fontId="0" fillId="0" borderId="1" xfId="0" applyAlignment="1" applyBorder="1" applyNumberFormat="1" applyFill="1">
      <alignment horizontal="center"/>
    </xf>
    <xf numFmtId="0" fontId="0" fillId="0" borderId="1" xfId="0" applyAlignment="1" applyBorder="1">
      <alignment horizontal="center" vertical="top" wrapText="1"/>
    </xf>
    <xf numFmtId="166" fontId="0" fillId="2" borderId="1" xfId="2" applyAlignment="1" applyBorder="1" applyFont="1" applyNumberFormat="1" applyFill="1">
      <alignment horizontal="center"/>
    </xf>
    <xf numFmtId="164" fontId="0" fillId="0" borderId="1" xfId="1" applyAlignment="1" applyBorder="1" applyFont="1" applyNumberFormat="1"/>
    <xf numFmtId="164" fontId="1" fillId="0" borderId="0" xfId="0" applyAlignment="1" applyFont="1" applyNumberFormat="1"/>
    <xf numFmtId="0" fontId="0" fillId="0" borderId="0" xfId="0" applyAlignment="1" applyBorder="1" applyFill="1">
      <alignment horizontal="center"/>
    </xf>
    <xf numFmtId="0" fontId="3" fillId="0" borderId="1" xfId="0" applyAlignment="1" applyBorder="1" applyFont="1">
      <alignment horizontal="center"/>
    </xf>
    <xf numFmtId="9" fontId="0" fillId="0" borderId="1" xfId="2" applyAlignment="1" applyBorder="1" applyFont="1" applyNumberFormat="1">
      <alignment horizontal="center"/>
    </xf>
    <xf numFmtId="164" fontId="3" fillId="2" borderId="1" xfId="1" applyAlignment="1" applyBorder="1" applyFont="1" applyNumberFormat="1" applyFill="1">
      <alignment horizontal="center"/>
    </xf>
    <xf numFmtId="0" fontId="1" fillId="0" borderId="0" xfId="0" applyAlignment="1" applyFont="1" applyFill="1">
      <alignment horizontal="center"/>
    </xf>
    <xf numFmtId="9" fontId="1" fillId="0" borderId="0" xfId="2" applyAlignment="1" applyFont="1" applyNumberFormat="1" applyFill="1">
      <alignment horizontal="center"/>
    </xf>
    <xf numFmtId="164" fontId="0" fillId="0" borderId="1" xfId="1" applyAlignment="1" applyBorder="1" applyFont="1" applyNumberFormat="1">
      <alignment horizontal="center" wrapText="1"/>
    </xf>
    <xf numFmtId="0" fontId="0" fillId="0" borderId="6" xfId="0" applyAlignment="1" applyBorder="1">
      <alignment horizontal="center"/>
    </xf>
    <xf numFmtId="0" fontId="0" fillId="0" borderId="7" xfId="0" applyAlignment="1" applyBorder="1">
      <alignment horizontal="center"/>
    </xf>
    <xf numFmtId="43" fontId="1" fillId="0" borderId="0" xfId="1" applyAlignment="1" applyFont="1" applyNumberFormat="1">
      <alignment horizontal="center"/>
    </xf>
    <xf numFmtId="165" fontId="0" fillId="0" borderId="0" xfId="0" applyAlignment="1" applyNumberFormat="1">
      <alignment horizontal="center"/>
    </xf>
    <xf numFmtId="165" fontId="0" fillId="0" borderId="0" xfId="1" applyAlignment="1" applyFont="1" applyNumberFormat="1">
      <alignment horizontal="center"/>
    </xf>
    <xf numFmtId="165" fontId="1" fillId="0" borderId="0" xfId="1" applyAlignment="1" applyFont="1" applyNumberFormat="1">
      <alignment horizontal="center"/>
    </xf>
    <xf numFmtId="0" fontId="12" fillId="0" borderId="0" xfId="0" applyAlignment="1" applyFont="1">
      <alignment horizontal="center"/>
    </xf>
    <xf numFmtId="0" fontId="11" fillId="0" borderId="8" xfId="0" applyAlignment="1" applyBorder="1" applyFont="1" applyFill="1">
      <alignment horizontal="left"/>
    </xf>
    <xf numFmtId="0" fontId="15" fillId="0" borderId="0" xfId="0" applyAlignment="1" applyFont="1"/>
    <xf numFmtId="0" fontId="16" fillId="0" borderId="0" xfId="0" applyAlignment="1" applyFont="1"/>
    <xf numFmtId="0" fontId="17" fillId="0" borderId="0" xfId="0" applyFont="1"/>
    <xf numFmtId="0" fontId="0" fillId="0" borderId="0" xfId="0" applyAlignment="1" applyBorder="1" applyFill="1">
      <alignment horizontal="left"/>
    </xf>
    <xf numFmtId="3" fontId="0" fillId="0" borderId="0" xfId="1" applyAlignment="1" applyBorder="1" applyFont="1" applyNumberFormat="1" applyFill="1">
      <alignment horizontal="center"/>
    </xf>
    <xf numFmtId="3" fontId="0" fillId="0" borderId="0" xfId="0" applyAlignment="1" applyBorder="1" applyNumberFormat="1" applyFill="1">
      <alignment horizontal="center"/>
    </xf>
    <xf numFmtId="0" fontId="16" fillId="2" borderId="3" xfId="0" applyBorder="1" applyFont="1" applyFill="1"/>
    <xf numFmtId="0" fontId="16" fillId="2" borderId="3" xfId="0" applyAlignment="1" applyBorder="1" applyFont="1" applyFill="1">
      <alignment horizontal="center"/>
    </xf>
    <xf numFmtId="0" fontId="0" fillId="0" borderId="0" xfId="0" applyAlignment="1">
      <alignment horizontal="center" wrapText="1"/>
    </xf>
    <xf numFmtId="0" fontId="18" fillId="0" borderId="0" xfId="0" applyFont="1"/>
    <xf numFmtId="0" fontId="5" fillId="0" borderId="0" xfId="0" applyFont="1"/>
    <xf numFmtId="0" fontId="19" fillId="0" borderId="0" xfId="0" applyAlignment="1" applyFont="1">
      <alignment horizontal="center" vertical="top" wrapText="1"/>
    </xf>
    <xf numFmtId="0" fontId="0" fillId="0" borderId="0" xfId="0" applyAlignment="1" applyBorder="1" applyFill="1">
      <alignment horizontal="center" wrapText="1"/>
    </xf>
    <xf numFmtId="0" fontId="5" fillId="0" borderId="0" xfId="0" applyAlignment="1" applyFont="1">
      <alignment horizontal="center" vertical="top"/>
    </xf>
    <xf numFmtId="0" fontId="3" fillId="0" borderId="0" xfId="0" applyAlignment="1" applyFont="1">
      <alignment horizontal="center"/>
    </xf>
    <xf numFmtId="0" fontId="0" fillId="2" borderId="2" xfId="0" applyAlignment="1" applyBorder="1" applyFill="1"/>
    <xf numFmtId="0" fontId="0" fillId="0" borderId="9" xfId="0" applyAlignment="1" applyBorder="1"/>
    <xf numFmtId="0" fontId="0" fillId="0" borderId="10" xfId="0" applyAlignment="1" applyBorder="1"/>
    <xf numFmtId="164" fontId="3" fillId="0" borderId="4" xfId="1" applyAlignment="1" applyBorder="1" applyFont="1" applyNumberFormat="1">
      <alignment horizontal="center" wrapText="1"/>
    </xf>
    <xf numFmtId="0" fontId="3" fillId="0" borderId="4" xfId="0" applyAlignment="1" applyBorder="1" applyFo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/>
  <tableStyles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ustomXml" Target="../customXml/item1.xml" /><Relationship Id="rId9" Type="http://schemas.openxmlformats.org/officeDocument/2006/relationships/customXml" Target="../customXml/item3.xml" /><Relationship Id="rId8" Type="http://schemas.openxmlformats.org/officeDocument/2006/relationships/customXml" Target="../customXml/item2.xml" /><Relationship Id="rId10" Type="http://schemas.openxmlformats.org/officeDocument/2006/relationships/customXml" Target="../customXml/item4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5" Type="http://schemas.openxmlformats.org/officeDocument/2006/relationships/styles" Target="styles.xml" /><Relationship Id="rId2" Type="http://schemas.openxmlformats.org/officeDocument/2006/relationships/worksheet" Target="worksheets/sheet2.xml" /><Relationship Id="rId4" Type="http://schemas.openxmlformats.org/officeDocument/2006/relationships/theme" Target="theme/theme1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0000"/>
  </sheetPr>
  <dimension ref="A1:M129"/>
  <sheetViews>
    <sheetView view="normal" tabSelected="1" workbookViewId="0">
      <selection pane="topLeft" activeCell="B1" sqref="B1"/>
    </sheetView>
  </sheetViews>
  <sheetFormatPr defaultRowHeight="15"/>
  <cols>
    <col min="1" max="1" width="4.625" style="21" customWidth="1"/>
    <col min="2" max="2" width="23.375" customWidth="1"/>
    <col min="4" max="4" width="12.125" customWidth="1"/>
    <col min="5" max="5" width="10.25390625" customWidth="1"/>
    <col min="6" max="6" width="10.875" customWidth="1"/>
    <col min="7" max="7" width="11.75390625" customWidth="1"/>
    <col min="8" max="8" width="13.375" style="21" bestFit="1" customWidth="1"/>
    <col min="9" max="12" width="12.25390625" style="21" bestFit="1" customWidth="1"/>
  </cols>
  <sheetData>
    <row r="1" spans="1:12" s="37" customFormat="1" ht="23.25">
      <c r="A1" s="53"/>
      <c r="B1" s="108" t="s">
        <v>103</v>
      </c>
      <c r="C1" s="38"/>
      <c r="F1" s="117" t="s">
        <v>104</v>
      </c>
      <c r="H1" s="53"/>
      <c r="I1" s="53"/>
      <c r="J1" s="53"/>
      <c r="K1" s="53"/>
      <c r="L1" s="53"/>
    </row>
    <row r="2" spans="1:12" s="37" customFormat="1" ht="23.25">
      <c r="A2" s="53"/>
      <c r="B2" s="108"/>
      <c r="C2" s="38"/>
      <c r="H2" s="53"/>
      <c r="I2" s="53"/>
      <c r="J2" s="53"/>
      <c r="K2" s="53"/>
      <c r="L2" s="53"/>
    </row>
    <row r="3" spans="1:12" s="37" customFormat="1" ht="24" thickBot="1">
      <c r="A3" s="53"/>
      <c r="B3" s="109" t="s">
        <v>0</v>
      </c>
      <c r="C3" s="39"/>
      <c r="F3" s="114"/>
      <c r="G3" s="114"/>
      <c r="H3" s="54"/>
      <c r="I3" s="115"/>
      <c r="J3" s="53"/>
      <c r="K3" s="53"/>
      <c r="L3" s="53"/>
    </row>
    <row r="4" spans="1:12" customFormat="1" ht="20.25">
      <c r="A4" s="2"/>
      <c r="B4" s="110" t="s">
        <v>52</v>
      </c>
      <c r="C4" s="22"/>
      <c r="D4" s="22"/>
      <c r="E4" s="22"/>
      <c r="F4" s="22"/>
      <c r="G4" s="22"/>
      <c r="H4" s="2"/>
      <c r="I4" s="2"/>
      <c r="J4" s="21"/>
      <c r="K4" s="21"/>
      <c r="L4" s="21"/>
    </row>
    <row r="5" spans="1:12" ht="20.25">
      <c r="A5" s="1"/>
      <c r="B5" s="110" t="s">
        <v>91</v>
      </c>
      <c r="C5" s="1"/>
      <c r="D5" s="1"/>
      <c r="E5" s="1"/>
      <c r="F5" s="1"/>
      <c r="G5" s="1"/>
      <c r="H5" s="55" t="s">
        <v>57</v>
      </c>
      <c r="I5" s="55" t="s">
        <v>60</v>
      </c>
      <c r="J5" s="55" t="s">
        <v>61</v>
      </c>
      <c r="K5" s="55" t="s">
        <v>102</v>
      </c>
      <c r="L5" s="55" t="s">
        <v>89</v>
      </c>
    </row>
    <row r="6" spans="1:11">
      <c r="A6" s="1"/>
      <c r="B6" s="1"/>
      <c r="C6" s="1"/>
      <c r="D6" s="1"/>
      <c r="E6" s="1"/>
      <c r="F6" s="1"/>
      <c r="G6" s="1"/>
      <c r="H6" s="1" t="s">
        <v>47</v>
      </c>
      <c r="I6" s="1" t="s">
        <v>1</v>
      </c>
      <c r="J6" s="1" t="s">
        <v>2</v>
      </c>
      <c r="K6" s="1" t="s">
        <v>3</v>
      </c>
    </row>
    <row r="7" spans="1:11">
      <c r="A7" s="1"/>
      <c r="H7" t="s">
        <v>48</v>
      </c>
      <c r="I7" s="56">
        <v>0.03</v>
      </c>
      <c r="J7" s="56">
        <v>0.03</v>
      </c>
      <c r="K7" s="56">
        <v>0.03</v>
      </c>
    </row>
    <row r="8" spans="1:12" customFormat="1" ht="18.75">
      <c r="A8" s="1"/>
      <c r="B8" s="27" t="s">
        <v>69</v>
      </c>
      <c r="H8" s="2"/>
      <c r="I8" s="24"/>
      <c r="J8" s="24"/>
      <c r="K8" s="24"/>
      <c r="L8" s="21"/>
    </row>
    <row r="9" spans="1:12" customFormat="1" ht="45">
      <c r="A9" s="1"/>
      <c r="B9" t="s">
        <v>45</v>
      </c>
      <c r="C9" s="93" t="s">
        <v>59</v>
      </c>
      <c r="D9" s="116" t="s">
        <v>93</v>
      </c>
      <c r="E9" s="21" t="s">
        <v>94</v>
      </c>
      <c r="F9" s="116" t="s">
        <v>45</v>
      </c>
      <c r="G9" s="116" t="s">
        <v>58</v>
      </c>
      <c r="H9" s="21"/>
      <c r="I9" s="57"/>
      <c r="J9" s="57"/>
      <c r="K9" s="57"/>
      <c r="L9" s="21"/>
    </row>
    <row r="10" spans="1:12" customFormat="1">
      <c r="A10" s="1"/>
      <c r="C10" s="26"/>
      <c r="D10" s="32"/>
      <c r="E10" t="s">
        <v>95</v>
      </c>
      <c r="F10" s="32"/>
      <c r="G10" s="32"/>
      <c r="H10" s="21"/>
      <c r="I10" s="57"/>
      <c r="J10" s="57"/>
      <c r="K10" s="57"/>
      <c r="L10" s="21"/>
    </row>
    <row r="11" spans="1:12" customFormat="1">
      <c r="A11" s="1"/>
      <c r="B11" s="4" t="s">
        <v>98</v>
      </c>
      <c r="C11" s="29" t="str">
        <f>+I5</f>
        <v>2013-14</v>
      </c>
      <c r="D11" s="32"/>
      <c r="F11" s="32"/>
      <c r="G11" s="32"/>
      <c r="H11" s="21"/>
      <c r="I11" s="57"/>
      <c r="J11" s="57"/>
      <c r="K11" s="57"/>
      <c r="L11" s="21"/>
    </row>
    <row r="12" spans="2:12">
      <c r="B12" s="6" t="s">
        <v>65</v>
      </c>
      <c r="C12" s="28"/>
      <c r="D12" s="8"/>
      <c r="E12" s="8"/>
      <c r="F12" s="8"/>
      <c r="G12" s="14"/>
      <c r="I12" s="58" t="e">
        <f>+E12/D12*F12</f>
        <v>#DIV/0!</v>
      </c>
      <c r="J12" s="59" t="e">
        <f>+$F12-I12</f>
        <v>#DIV/0!</v>
      </c>
      <c r="K12" s="60"/>
      <c r="L12" s="61" t="e">
        <f>SUM(I12:K12)</f>
        <v>#DIV/0!</v>
      </c>
    </row>
    <row r="13" spans="1:12" customFormat="1">
      <c r="A13" s="21"/>
      <c r="B13" s="6"/>
      <c r="C13" s="28"/>
      <c r="D13" s="8"/>
      <c r="E13" s="8"/>
      <c r="F13" s="8"/>
      <c r="G13" s="14"/>
      <c r="H13" s="21"/>
      <c r="I13" s="58">
        <f>IF($D13=0,0,+$E13/$D13*$F13)</f>
        <v>0</v>
      </c>
      <c r="J13" s="59">
        <f>+F13-I13</f>
        <v>0</v>
      </c>
      <c r="K13" s="60">
        <f>+J13</f>
        <v>0</v>
      </c>
      <c r="L13" s="61">
        <f>SUM(I13:K13)</f>
        <v>0</v>
      </c>
    </row>
    <row r="14" spans="1:12" customFormat="1">
      <c r="A14" s="21"/>
      <c r="B14" s="29" t="s">
        <v>70</v>
      </c>
      <c r="C14" s="30"/>
      <c r="D14" s="29"/>
      <c r="F14" s="29">
        <f>SUM(F12:F13)</f>
        <v>0</v>
      </c>
      <c r="G14" s="31"/>
      <c r="H14" s="62"/>
      <c r="I14" s="63" t="e">
        <f>SUM(I12:I13)</f>
        <v>#DIV/0!</v>
      </c>
      <c r="J14" s="63" t="e">
        <f>SUM(J12:J13)</f>
        <v>#DIV/0!</v>
      </c>
      <c r="K14" s="62">
        <f>SUM(K12:K13)</f>
        <v>0</v>
      </c>
      <c r="L14" s="62" t="e">
        <f>SUM(L12:L13)</f>
        <v>#DIV/0!</v>
      </c>
    </row>
    <row r="15" spans="1:12" customFormat="1">
      <c r="A15" s="21"/>
      <c r="B15" s="29"/>
      <c r="C15" s="30"/>
      <c r="D15" s="29"/>
      <c r="F15" s="29"/>
      <c r="G15" s="31"/>
      <c r="H15" s="62"/>
      <c r="I15" s="63"/>
      <c r="J15" s="63"/>
      <c r="K15" s="62"/>
      <c r="L15" s="21"/>
    </row>
    <row r="16" spans="1:12" customFormat="1">
      <c r="A16" s="21"/>
      <c r="B16" s="4" t="s">
        <v>98</v>
      </c>
      <c r="C16" s="4" t="str">
        <f>+J5</f>
        <v>2014-15</v>
      </c>
      <c r="H16" s="21"/>
      <c r="I16" s="62"/>
      <c r="J16" s="62"/>
      <c r="K16" s="62"/>
      <c r="L16" s="21"/>
    </row>
    <row r="17" spans="1:12" customFormat="1">
      <c r="A17" s="21"/>
      <c r="B17" s="6"/>
      <c r="C17" s="28"/>
      <c r="D17" s="8"/>
      <c r="E17" s="8"/>
      <c r="F17" s="8"/>
      <c r="G17" s="14"/>
      <c r="H17" s="21"/>
      <c r="I17" s="57"/>
      <c r="J17" s="58">
        <f>IF($D17=0,0,+$E17/$D17*$F17)</f>
        <v>0</v>
      </c>
      <c r="K17" s="59">
        <f>+$F17-J17</f>
        <v>0</v>
      </c>
      <c r="L17" s="61">
        <f>SUM(I17:K17)</f>
        <v>0</v>
      </c>
    </row>
    <row r="18" spans="1:12" customFormat="1">
      <c r="A18" s="21"/>
      <c r="B18" s="6" t="s">
        <v>66</v>
      </c>
      <c r="C18" s="28"/>
      <c r="D18" s="8"/>
      <c r="E18" s="8"/>
      <c r="F18" s="8"/>
      <c r="G18" s="14"/>
      <c r="H18" s="21"/>
      <c r="I18" s="57"/>
      <c r="J18" s="58">
        <f>IF($D18=0,0,+$E18/$D18*$F18)</f>
        <v>0</v>
      </c>
      <c r="K18" s="59">
        <f>+$F18-J18</f>
        <v>0</v>
      </c>
      <c r="L18" s="61">
        <f>SUM(I18:K18)</f>
        <v>0</v>
      </c>
    </row>
    <row r="19" spans="1:12" customFormat="1">
      <c r="A19" s="21"/>
      <c r="B19" s="4" t="s">
        <v>70</v>
      </c>
      <c r="C19" s="29"/>
      <c r="D19" s="30"/>
      <c r="F19" s="29">
        <f>SUM(F17:F18)</f>
        <v>0</v>
      </c>
      <c r="G19" s="29"/>
      <c r="H19" s="64"/>
      <c r="I19" s="62"/>
      <c r="J19" s="62">
        <f>SUM(J17:J18)</f>
        <v>0</v>
      </c>
      <c r="K19" s="62">
        <f>SUM(K17:K18)</f>
        <v>0</v>
      </c>
      <c r="L19" s="62">
        <f>SUM(L17:L18)</f>
        <v>0</v>
      </c>
    </row>
    <row r="20" spans="1:12" customFormat="1">
      <c r="A20" s="21"/>
      <c r="B20" s="4"/>
      <c r="C20" s="29"/>
      <c r="D20" s="30"/>
      <c r="F20" s="29"/>
      <c r="G20" s="29"/>
      <c r="H20" s="64"/>
      <c r="I20" s="62"/>
      <c r="J20" s="62"/>
      <c r="K20" s="62"/>
      <c r="L20" s="21"/>
    </row>
    <row r="21" spans="1:12" customFormat="1">
      <c r="A21" s="21"/>
      <c r="B21" s="4" t="s">
        <v>98</v>
      </c>
      <c r="C21" s="4" t="str">
        <f>+K5</f>
        <v>2015-16</v>
      </c>
      <c r="H21" s="21"/>
      <c r="I21" s="62"/>
      <c r="J21" s="62"/>
      <c r="K21" s="62"/>
      <c r="L21" s="21"/>
    </row>
    <row r="22" spans="1:12" customFormat="1">
      <c r="A22" s="21"/>
      <c r="B22" s="6" t="s">
        <v>67</v>
      </c>
      <c r="C22" s="28"/>
      <c r="D22" s="8"/>
      <c r="E22" s="8"/>
      <c r="F22" s="8"/>
      <c r="G22" s="14">
        <v>0</v>
      </c>
      <c r="H22" s="21"/>
      <c r="I22" s="57"/>
      <c r="J22" s="57"/>
      <c r="K22" s="58">
        <f>IF($D22=0,0,+$E22/$D22*$F22)</f>
        <v>0</v>
      </c>
      <c r="L22" s="59">
        <f>+$F22-K22</f>
        <v>0</v>
      </c>
    </row>
    <row r="23" spans="1:12" customFormat="1">
      <c r="A23" s="21"/>
      <c r="B23" s="6" t="s">
        <v>68</v>
      </c>
      <c r="C23" s="28"/>
      <c r="D23" s="8"/>
      <c r="E23" s="8"/>
      <c r="F23" s="8"/>
      <c r="G23" s="14">
        <v>0</v>
      </c>
      <c r="H23" s="21"/>
      <c r="I23" s="57"/>
      <c r="J23" s="57"/>
      <c r="K23" s="58">
        <f>IF($D23=0,0,+$E23/$D23*$F23)</f>
        <v>0</v>
      </c>
      <c r="L23" s="61">
        <f>SUM(I23:K23)</f>
        <v>0</v>
      </c>
    </row>
    <row r="24" spans="2:12">
      <c r="B24" s="4" t="s">
        <v>70</v>
      </c>
      <c r="C24" s="29"/>
      <c r="D24" s="30"/>
      <c r="F24" s="29">
        <f>SUM(F22:F23)</f>
        <v>0</v>
      </c>
      <c r="G24" s="29"/>
      <c r="H24" s="64"/>
      <c r="I24" s="62"/>
      <c r="J24" s="62"/>
      <c r="K24" s="62">
        <f>SUM(K22:K23)</f>
        <v>0</v>
      </c>
      <c r="L24" s="62">
        <f>SUM(L22:L23)</f>
        <v>0</v>
      </c>
    </row>
    <row r="25" spans="1:12" customFormat="1">
      <c r="A25" s="21"/>
      <c r="B25" s="4"/>
      <c r="C25" s="29"/>
      <c r="D25" s="30"/>
      <c r="E25" s="29"/>
      <c r="F25" s="29"/>
      <c r="G25" s="29"/>
      <c r="H25" s="64"/>
      <c r="I25" s="62"/>
      <c r="J25" s="62"/>
      <c r="K25" s="62"/>
      <c r="L25" s="21"/>
    </row>
    <row r="26" spans="1:12" customFormat="1" ht="18.75">
      <c r="A26" s="21"/>
      <c r="B26" s="27" t="s">
        <v>75</v>
      </c>
      <c r="C26" s="35"/>
      <c r="D26" s="36"/>
      <c r="E26" s="35"/>
      <c r="F26" s="35"/>
      <c r="G26" s="35"/>
      <c r="H26" s="65"/>
      <c r="I26" s="66" t="e">
        <f>+I14+I19+I24</f>
        <v>#DIV/0!</v>
      </c>
      <c r="J26" s="66" t="e">
        <f>+J14+J19+J24</f>
        <v>#DIV/0!</v>
      </c>
      <c r="K26" s="67">
        <f>+K14+K19+K24</f>
        <v>0</v>
      </c>
      <c r="L26" s="67" t="e">
        <f>+L14+L19+L24</f>
        <v>#DIV/0!</v>
      </c>
    </row>
    <row r="27" spans="1:12" customFormat="1">
      <c r="A27" s="21"/>
      <c r="H27" s="21"/>
      <c r="I27" s="21"/>
      <c r="J27" s="62"/>
      <c r="K27" s="62"/>
      <c r="L27" s="21"/>
    </row>
    <row r="28" spans="1:12" customFormat="1" ht="18.75">
      <c r="A28" s="21"/>
      <c r="B28" s="27" t="s">
        <v>56</v>
      </c>
      <c r="D28" s="4"/>
      <c r="H28" s="21"/>
      <c r="I28" s="21"/>
      <c r="J28" s="21"/>
      <c r="K28" s="21"/>
      <c r="L28" s="21"/>
    </row>
    <row r="29" spans="1:12" customFormat="1">
      <c r="A29" s="21"/>
      <c r="B29" s="4" t="s">
        <v>62</v>
      </c>
      <c r="C29" s="4" t="s">
        <v>63</v>
      </c>
      <c r="D29" s="4"/>
      <c r="G29" s="4" t="s">
        <v>64</v>
      </c>
      <c r="H29" s="21"/>
      <c r="I29" s="21"/>
      <c r="J29" s="21"/>
      <c r="K29" s="21"/>
      <c r="L29" s="21"/>
    </row>
    <row r="30" spans="1:12" customFormat="1">
      <c r="A30" s="21"/>
      <c r="B30" s="4"/>
      <c r="D30" s="4"/>
      <c r="H30" s="21"/>
      <c r="I30" s="21"/>
      <c r="J30" s="21"/>
      <c r="K30" s="21"/>
      <c r="L30" s="21"/>
    </row>
    <row r="31" spans="1:12" customFormat="1">
      <c r="A31" s="21"/>
      <c r="B31" s="4" t="s">
        <v>73</v>
      </c>
      <c r="C31" s="4"/>
      <c r="E31" s="4" t="s">
        <v>48</v>
      </c>
      <c r="H31" s="21"/>
      <c r="I31" s="21"/>
      <c r="J31" s="21"/>
      <c r="K31" s="21"/>
      <c r="L31" s="21"/>
    </row>
    <row r="32" spans="1:12" customFormat="1">
      <c r="A32" s="21"/>
      <c r="B32" s="6" t="s">
        <v>57</v>
      </c>
      <c r="C32" s="25"/>
      <c r="E32" s="88">
        <f>+I7</f>
        <v>0.03</v>
      </c>
      <c r="H32" s="21"/>
      <c r="I32" s="68">
        <v>8000</v>
      </c>
      <c r="J32" s="60"/>
      <c r="K32" s="69"/>
      <c r="L32" s="21"/>
    </row>
    <row r="33" spans="1:12" customFormat="1">
      <c r="A33" s="21"/>
      <c r="B33" s="6" t="s">
        <v>60</v>
      </c>
      <c r="C33" s="25"/>
      <c r="E33" s="88">
        <f>+J7</f>
        <v>0.03</v>
      </c>
      <c r="H33" s="21"/>
      <c r="I33" s="57"/>
      <c r="J33" s="69">
        <f>+I32*(1+J$7)</f>
        <v>8240</v>
      </c>
      <c r="K33" s="69">
        <f>+J32*(1+K$7)</f>
        <v>0</v>
      </c>
      <c r="L33" s="21"/>
    </row>
    <row r="34" spans="1:12" customFormat="1">
      <c r="A34" s="21"/>
      <c r="B34" s="6" t="s">
        <v>61</v>
      </c>
      <c r="C34" s="25"/>
      <c r="E34" s="88">
        <f>+K7</f>
        <v>0.03</v>
      </c>
      <c r="H34" s="21"/>
      <c r="I34" s="57"/>
      <c r="J34" s="57"/>
      <c r="K34" s="69">
        <f>+J33*(1+K$7)</f>
        <v>8487.2</v>
      </c>
      <c r="L34" s="21"/>
    </row>
    <row r="35" spans="1:12" customFormat="1">
      <c r="A35" s="21"/>
      <c r="H35" s="21"/>
      <c r="I35" s="21"/>
      <c r="J35" s="21"/>
      <c r="K35" s="21"/>
      <c r="L35" s="21"/>
    </row>
    <row r="36" spans="1:12" customFormat="1" ht="18.75">
      <c r="A36" s="21"/>
      <c r="B36" s="27" t="s">
        <v>71</v>
      </c>
      <c r="H36" s="21"/>
      <c r="I36" s="21"/>
      <c r="J36" s="21"/>
      <c r="K36" s="21"/>
      <c r="L36" s="21"/>
    </row>
    <row r="37" spans="1:12" customFormat="1">
      <c r="A37" s="21"/>
      <c r="H37" s="21"/>
      <c r="I37" s="21"/>
      <c r="J37" s="21"/>
      <c r="K37" s="21"/>
      <c r="L37" s="21"/>
    </row>
    <row r="38" spans="1:12" customFormat="1">
      <c r="A38" s="21"/>
      <c r="B38" s="4" t="s">
        <v>72</v>
      </c>
      <c r="C38" s="85" t="s">
        <v>99</v>
      </c>
      <c r="D38" s="85" t="s">
        <v>97</v>
      </c>
      <c r="E38" s="85" t="s">
        <v>96</v>
      </c>
      <c r="F38" s="85" t="s">
        <v>100</v>
      </c>
      <c r="G38" s="86" t="s">
        <v>101</v>
      </c>
      <c r="H38" s="21"/>
      <c r="I38" s="21"/>
      <c r="J38" s="21"/>
      <c r="K38" s="21"/>
      <c r="L38" s="21"/>
    </row>
    <row r="39" spans="1:13" customFormat="1">
      <c r="A39" s="21"/>
      <c r="B39" s="7" t="s">
        <v>57</v>
      </c>
      <c r="C39" s="85">
        <f>+F14</f>
        <v>0</v>
      </c>
      <c r="D39" s="70">
        <f>+I32</f>
        <v>8000</v>
      </c>
      <c r="E39" s="73">
        <f>+F14*I32</f>
        <v>0</v>
      </c>
      <c r="F39" s="61" t="e">
        <f>+I26</f>
        <v>#DIV/0!</v>
      </c>
      <c r="G39" s="87" t="e">
        <f>-(1-+F39/C39)*E39</f>
        <v>#DIV/0!</v>
      </c>
      <c r="H39" s="21"/>
      <c r="I39" s="69" t="e">
        <f>+I14*I32</f>
        <v>#DIV/0!</v>
      </c>
      <c r="J39" s="69" t="e">
        <f>+I32*J14</f>
        <v>#DIV/0!</v>
      </c>
      <c r="K39" s="69">
        <f>+K32*K14</f>
        <v>0</v>
      </c>
      <c r="L39" s="70" t="e">
        <f>SUM(I39:K39)</f>
        <v>#DIV/0!</v>
      </c>
      <c r="M39" s="52" t="e">
        <f>+L39-E39</f>
        <v>#DIV/0!</v>
      </c>
    </row>
    <row r="40" spans="1:13" customFormat="1">
      <c r="A40" s="21"/>
      <c r="B40" s="7" t="s">
        <v>60</v>
      </c>
      <c r="C40" s="85">
        <f>+F19</f>
        <v>0</v>
      </c>
      <c r="D40" s="70">
        <f>+J33</f>
        <v>8240</v>
      </c>
      <c r="E40" s="73">
        <f>+F19*J33</f>
        <v>0</v>
      </c>
      <c r="F40" s="61" t="e">
        <f>+J26</f>
        <v>#DIV/0!</v>
      </c>
      <c r="G40" s="87" t="e">
        <f>-(1-+J19/F19)*E40</f>
        <v>#DIV/0!</v>
      </c>
      <c r="H40" s="21"/>
      <c r="I40" s="57"/>
      <c r="J40" s="69">
        <f>+J19*$J33</f>
        <v>0</v>
      </c>
      <c r="K40" s="69">
        <f>+K19*$J33</f>
        <v>0</v>
      </c>
      <c r="L40" s="70">
        <f>SUM(I40:K40)</f>
        <v>0</v>
      </c>
      <c r="M40" s="52">
        <f>+L40-E40</f>
        <v>0</v>
      </c>
    </row>
    <row r="41" spans="1:13" customFormat="1">
      <c r="A41" s="21"/>
      <c r="B41" s="7" t="s">
        <v>61</v>
      </c>
      <c r="C41" s="85">
        <f>+F24</f>
        <v>0</v>
      </c>
      <c r="D41" s="70">
        <f>+K34</f>
        <v>8487.2</v>
      </c>
      <c r="E41" s="70">
        <f>+F24*K34</f>
        <v>0</v>
      </c>
      <c r="F41" s="85">
        <f>+K26</f>
        <v>0</v>
      </c>
      <c r="G41" s="87" t="e">
        <f>-(1-+K24/F24)*E41</f>
        <v>#DIV/0!</v>
      </c>
      <c r="H41" s="21"/>
      <c r="I41" s="57"/>
      <c r="J41" s="57"/>
      <c r="K41" s="69">
        <f>+K24*K34</f>
        <v>0</v>
      </c>
      <c r="L41" s="70">
        <f>SUM(I41:K41)</f>
        <v>0</v>
      </c>
      <c r="M41" s="52"/>
    </row>
    <row r="42" spans="1:12" customFormat="1">
      <c r="A42" s="21"/>
      <c r="H42" s="21"/>
      <c r="I42" s="21"/>
      <c r="J42" s="21"/>
      <c r="K42" s="21"/>
      <c r="L42" s="21"/>
    </row>
    <row r="43" spans="1:12" s="17" customFormat="1" ht="18.75">
      <c r="A43" s="81"/>
      <c r="B43" s="18" t="s">
        <v>43</v>
      </c>
      <c r="C43" s="19"/>
      <c r="D43" s="18"/>
      <c r="E43" s="18"/>
      <c r="F43" s="18"/>
      <c r="G43" s="18"/>
      <c r="H43" s="71"/>
      <c r="I43" s="71" t="e">
        <f>SUM(I39:I42)</f>
        <v>#DIV/0!</v>
      </c>
      <c r="J43" s="71" t="e">
        <f>SUM(J39:J42)</f>
        <v>#DIV/0!</v>
      </c>
      <c r="K43" s="71">
        <f>SUM(K39:K42)</f>
        <v>0</v>
      </c>
      <c r="L43" s="71" t="e">
        <f>SUM(I43:K43)</f>
        <v>#DIV/0!</v>
      </c>
    </row>
    <row r="44" spans="2:12">
      <c r="B44" s="4" t="s">
        <v>44</v>
      </c>
      <c r="C44" s="13" t="s">
        <v>49</v>
      </c>
      <c r="H44" s="72"/>
      <c r="I44" s="72"/>
      <c r="J44" s="72"/>
      <c r="K44" s="72"/>
      <c r="L44" s="64"/>
    </row>
    <row r="45" spans="8:12">
      <c r="H45" s="72"/>
      <c r="I45" s="72"/>
      <c r="J45" s="72"/>
      <c r="K45" s="72"/>
      <c r="L45" s="64"/>
    </row>
    <row r="46" spans="2:12">
      <c r="B46" s="4" t="s">
        <v>8</v>
      </c>
      <c r="C46" s="118" t="s">
        <v>53</v>
      </c>
      <c r="H46" s="72"/>
      <c r="I46" s="72"/>
      <c r="J46" s="72"/>
      <c r="K46" s="72"/>
      <c r="L46" s="64"/>
    </row>
    <row r="47" spans="8:12">
      <c r="H47" s="72"/>
      <c r="I47" s="72"/>
      <c r="J47" s="72"/>
      <c r="K47" s="72"/>
      <c r="L47" s="64"/>
    </row>
    <row r="48" spans="1:12" ht="30">
      <c r="A48" s="121">
        <v>1</v>
      </c>
      <c r="B48" s="9" t="s">
        <v>6</v>
      </c>
      <c r="D48" s="89" t="s">
        <v>10</v>
      </c>
      <c r="E48" s="89" t="s">
        <v>12</v>
      </c>
      <c r="F48" s="89" t="s">
        <v>11</v>
      </c>
      <c r="G48" s="89" t="s">
        <v>40</v>
      </c>
      <c r="H48" s="72"/>
      <c r="I48" s="72"/>
      <c r="J48" s="72"/>
      <c r="K48" s="72"/>
      <c r="L48" s="64"/>
    </row>
    <row r="49" spans="1:12">
      <c r="A49" s="122" t="s">
        <v>35</v>
      </c>
      <c r="B49" s="6" t="s">
        <v>9</v>
      </c>
      <c r="C49" s="7"/>
      <c r="D49" s="55"/>
      <c r="E49" s="55"/>
      <c r="F49" s="55"/>
      <c r="G49" s="68"/>
      <c r="H49" s="73">
        <f>+G49</f>
        <v>0</v>
      </c>
      <c r="I49" s="72"/>
      <c r="J49" s="72"/>
      <c r="K49" s="72"/>
      <c r="L49" s="92">
        <f>SUM(H49:K49)</f>
        <v>0</v>
      </c>
    </row>
    <row r="50" spans="1:12">
      <c r="A50" s="122" t="s">
        <v>36</v>
      </c>
      <c r="B50" t="s">
        <v>7</v>
      </c>
      <c r="G50" s="68"/>
      <c r="H50" s="73">
        <f>+G50</f>
        <v>0</v>
      </c>
      <c r="I50" s="72"/>
      <c r="J50" s="72"/>
      <c r="K50" s="72"/>
      <c r="L50" s="92">
        <f>SUM(H50:K50)</f>
        <v>0</v>
      </c>
    </row>
    <row r="51" spans="1:12">
      <c r="A51" s="122" t="s">
        <v>37</v>
      </c>
      <c r="B51" t="s">
        <v>13</v>
      </c>
      <c r="D51" t="s">
        <v>20</v>
      </c>
      <c r="G51" s="68"/>
      <c r="H51" s="73">
        <f>+G51</f>
        <v>0</v>
      </c>
      <c r="I51" s="72"/>
      <c r="J51" s="72"/>
      <c r="K51" s="72"/>
      <c r="L51" s="92">
        <f>SUM(H51:K51)</f>
        <v>0</v>
      </c>
    </row>
    <row r="52" spans="1:12">
      <c r="A52" s="122" t="s">
        <v>38</v>
      </c>
      <c r="B52" t="s">
        <v>19</v>
      </c>
      <c r="D52" s="6" t="s">
        <v>21</v>
      </c>
      <c r="E52" s="8"/>
      <c r="F52" s="6" t="s">
        <v>22</v>
      </c>
      <c r="G52" s="68"/>
      <c r="H52" s="73">
        <f>+E52*G52</f>
        <v>0</v>
      </c>
      <c r="I52" s="72"/>
      <c r="J52" s="72"/>
      <c r="K52" s="72"/>
      <c r="L52" s="92">
        <f>SUM(H52:K52)</f>
        <v>0</v>
      </c>
    </row>
    <row r="53" spans="7:12">
      <c r="G53" s="12"/>
      <c r="H53" s="72"/>
      <c r="I53" s="72"/>
      <c r="J53" s="72"/>
      <c r="K53" s="72"/>
      <c r="L53" s="33"/>
    </row>
    <row r="54" spans="2:12">
      <c r="B54" s="4" t="s">
        <v>14</v>
      </c>
      <c r="G54" s="12"/>
      <c r="H54" s="72"/>
      <c r="I54" s="72"/>
      <c r="J54" s="72"/>
      <c r="K54" s="72"/>
      <c r="L54" s="33"/>
    </row>
    <row r="55" spans="2:12">
      <c r="B55" s="4"/>
      <c r="G55" s="12"/>
      <c r="H55" s="72"/>
      <c r="I55" s="72"/>
      <c r="J55" s="72"/>
      <c r="K55" s="72"/>
      <c r="L55" s="33"/>
    </row>
    <row r="56" spans="2:12">
      <c r="B56" s="4" t="s">
        <v>15</v>
      </c>
      <c r="G56" s="12"/>
      <c r="H56" s="72"/>
      <c r="I56" s="72"/>
      <c r="J56" s="72"/>
      <c r="K56" s="72"/>
      <c r="L56" s="33"/>
    </row>
    <row r="57" spans="1:12">
      <c r="A57" s="34" t="s">
        <v>35</v>
      </c>
      <c r="B57" s="4" t="s">
        <v>4</v>
      </c>
      <c r="D57" s="5" t="s">
        <v>5</v>
      </c>
      <c r="F57" s="49"/>
      <c r="G57" s="90"/>
      <c r="H57" s="72"/>
      <c r="I57" s="91">
        <f>+G57*F14*I32</f>
        <v>0</v>
      </c>
      <c r="J57" s="91">
        <f>+G57*F19*J33</f>
        <v>0</v>
      </c>
      <c r="K57" s="91">
        <f>+G57*F24*K34</f>
        <v>0</v>
      </c>
      <c r="L57" s="92">
        <f>SUM(I57:K57)</f>
        <v>0</v>
      </c>
    </row>
    <row r="58" spans="1:12">
      <c r="A58" s="34" t="s">
        <v>36</v>
      </c>
      <c r="B58" s="4" t="s">
        <v>17</v>
      </c>
      <c r="D58" s="5" t="s">
        <v>18</v>
      </c>
      <c r="E58" s="50" t="s">
        <v>92</v>
      </c>
      <c r="G58" s="68"/>
      <c r="H58" s="72"/>
      <c r="I58" s="91">
        <f>IF($G58=0,0)+$G58*(1+I$7)*F14</f>
        <v>0</v>
      </c>
      <c r="J58" s="91">
        <f>+$G58*(1+J$7)*$F19</f>
        <v>0</v>
      </c>
      <c r="K58" s="91">
        <f>IF($G58=0,0)+G58*(1+K$7)*F24</f>
        <v>0</v>
      </c>
      <c r="L58" s="92">
        <f>SUM(I58:K58)</f>
        <v>0</v>
      </c>
    </row>
    <row r="59" spans="1:12">
      <c r="A59" s="34" t="s">
        <v>37</v>
      </c>
      <c r="B59" s="4" t="s">
        <v>19</v>
      </c>
      <c r="G59" s="68"/>
      <c r="H59" s="72"/>
      <c r="I59" s="91">
        <f>IF($G59=0,0)+$G59*(1+I$7)</f>
        <v>0</v>
      </c>
      <c r="J59" s="91">
        <f>IF($G59=0,0)+I59*(1+J$7)</f>
        <v>0</v>
      </c>
      <c r="K59" s="91">
        <f>IF($G59=0,0)+J59*(1+K$7)</f>
        <v>0</v>
      </c>
      <c r="L59" s="92">
        <f>SUM(I59:K59)</f>
        <v>0</v>
      </c>
    </row>
    <row r="60" spans="1:12">
      <c r="A60" s="34" t="s">
        <v>38</v>
      </c>
      <c r="B60" s="4" t="s">
        <v>23</v>
      </c>
      <c r="D60" s="5" t="s">
        <v>5</v>
      </c>
      <c r="G60" s="68"/>
      <c r="H60" s="72"/>
      <c r="I60" s="91" t="e">
        <f>IF($G60=0,0)+$G60*I$12*(1+I$7)</f>
        <v>#DIV/0!</v>
      </c>
      <c r="J60" s="91" t="e">
        <f>IF($G60=0,0)+I60*(1+J$7)</f>
        <v>#DIV/0!</v>
      </c>
      <c r="K60" s="91" t="e">
        <f>IF($G60=0,0)+J60*(1+K$7)</f>
        <v>#DIV/0!</v>
      </c>
      <c r="L60" s="92" t="e">
        <f>SUM(I60:K60)</f>
        <v>#DIV/0!</v>
      </c>
    </row>
    <row r="61" spans="1:12">
      <c r="A61" s="34"/>
      <c r="D61" s="5"/>
      <c r="G61" s="12"/>
      <c r="H61" s="72"/>
      <c r="I61" s="72"/>
      <c r="J61" s="72"/>
      <c r="K61" s="72"/>
      <c r="L61" s="64"/>
    </row>
    <row r="62" spans="1:12" customFormat="1">
      <c r="A62" s="34"/>
      <c r="D62" s="5"/>
      <c r="G62" s="12"/>
      <c r="H62" s="72"/>
      <c r="I62" s="72"/>
      <c r="J62" s="72"/>
      <c r="K62" s="72"/>
      <c r="L62" s="64"/>
    </row>
    <row r="63" spans="1:12" customFormat="1">
      <c r="A63" s="34" t="s">
        <v>39</v>
      </c>
      <c r="B63" s="4" t="s">
        <v>24</v>
      </c>
      <c r="D63" s="5"/>
      <c r="G63" s="12"/>
      <c r="H63" s="72"/>
      <c r="I63" s="72"/>
      <c r="J63" s="72"/>
      <c r="K63" s="72"/>
      <c r="L63" s="64"/>
    </row>
    <row r="64" spans="1:12" customFormat="1">
      <c r="A64" s="34"/>
      <c r="B64" s="4" t="s">
        <v>76</v>
      </c>
      <c r="D64" s="5"/>
      <c r="G64" s="12"/>
      <c r="H64" s="72"/>
      <c r="I64" s="72"/>
      <c r="J64" s="72"/>
      <c r="K64" s="72"/>
      <c r="L64" s="64"/>
    </row>
    <row r="65" spans="1:12" s="3" customFormat="1" ht="42" customHeight="1">
      <c r="A65" s="34"/>
      <c r="B65" s="9" t="s">
        <v>34</v>
      </c>
      <c r="C65" s="3" t="s">
        <v>55</v>
      </c>
      <c r="D65" s="119" t="s">
        <v>77</v>
      </c>
      <c r="E65" s="48" t="s">
        <v>86</v>
      </c>
      <c r="G65" s="47"/>
      <c r="H65" s="75"/>
      <c r="I65" s="76" t="s">
        <v>78</v>
      </c>
      <c r="J65" s="75"/>
      <c r="K65" s="75"/>
      <c r="L65" s="77"/>
    </row>
    <row r="66" spans="1:12" customFormat="1">
      <c r="A66" s="34"/>
      <c r="B66" s="4" t="s">
        <v>79</v>
      </c>
      <c r="D66" t="s">
        <v>87</v>
      </c>
      <c r="E66" s="40"/>
      <c r="G66" s="12"/>
      <c r="H66" s="72"/>
      <c r="I66" s="72"/>
      <c r="J66" s="72"/>
      <c r="K66" s="72"/>
      <c r="L66" s="64"/>
    </row>
    <row r="67" spans="1:12" customFormat="1">
      <c r="A67" s="34"/>
      <c r="B67" s="8"/>
      <c r="C67" s="8"/>
      <c r="D67" s="8"/>
      <c r="E67" s="123"/>
      <c r="F67" s="124"/>
      <c r="G67" s="125"/>
      <c r="H67" s="72"/>
      <c r="I67" s="68"/>
      <c r="J67" s="68"/>
      <c r="K67" s="68"/>
      <c r="L67" s="64"/>
    </row>
    <row r="68" spans="1:12" customFormat="1">
      <c r="A68" s="34"/>
      <c r="B68" s="8"/>
      <c r="C68" s="8"/>
      <c r="D68" s="8"/>
      <c r="E68" s="123"/>
      <c r="F68" s="124"/>
      <c r="G68" s="125"/>
      <c r="H68" s="72"/>
      <c r="I68" s="68"/>
      <c r="J68" s="68"/>
      <c r="K68" s="68"/>
      <c r="L68" s="64"/>
    </row>
    <row r="69" spans="1:12" customFormat="1">
      <c r="A69" s="34"/>
      <c r="B69" s="8"/>
      <c r="C69" s="8"/>
      <c r="D69" s="8"/>
      <c r="E69" s="123"/>
      <c r="F69" s="124"/>
      <c r="G69" s="125"/>
      <c r="H69" s="72"/>
      <c r="I69" s="68"/>
      <c r="J69" s="68"/>
      <c r="K69" s="68"/>
      <c r="L69" s="64"/>
    </row>
    <row r="70" spans="1:12" customFormat="1">
      <c r="A70" s="34"/>
      <c r="B70" s="8"/>
      <c r="C70" s="8"/>
      <c r="D70" s="8"/>
      <c r="E70" s="123"/>
      <c r="F70" s="124"/>
      <c r="G70" s="125"/>
      <c r="H70" s="72"/>
      <c r="I70" s="68"/>
      <c r="J70" s="68"/>
      <c r="K70" s="68"/>
      <c r="L70" s="64"/>
    </row>
    <row r="71" spans="1:12" customFormat="1">
      <c r="A71" s="34"/>
      <c r="B71" s="8"/>
      <c r="C71" s="8"/>
      <c r="D71" s="8"/>
      <c r="E71" s="123"/>
      <c r="F71" s="124"/>
      <c r="G71" s="125"/>
      <c r="H71" s="72"/>
      <c r="I71" s="68"/>
      <c r="J71" s="68"/>
      <c r="K71" s="68"/>
      <c r="L71" s="64"/>
    </row>
    <row r="72" spans="1:12" customFormat="1">
      <c r="A72" s="34"/>
      <c r="B72" s="4" t="s">
        <v>80</v>
      </c>
      <c r="E72" s="40"/>
      <c r="G72" s="12"/>
      <c r="H72" s="72"/>
      <c r="I72" s="72"/>
      <c r="J72" s="72"/>
      <c r="K72" s="72"/>
      <c r="L72" s="64"/>
    </row>
    <row r="73" spans="1:12" customFormat="1">
      <c r="A73" s="34"/>
      <c r="B73" s="8"/>
      <c r="C73" s="8"/>
      <c r="D73" s="8"/>
      <c r="E73" s="123"/>
      <c r="F73" s="124"/>
      <c r="G73" s="125"/>
      <c r="H73" s="72"/>
      <c r="I73" s="68"/>
      <c r="J73" s="68"/>
      <c r="K73" s="68"/>
      <c r="L73" s="64"/>
    </row>
    <row r="74" spans="1:12" customFormat="1">
      <c r="A74" s="34"/>
      <c r="B74" s="8"/>
      <c r="C74" s="8"/>
      <c r="D74" s="8"/>
      <c r="E74" s="123"/>
      <c r="F74" s="124"/>
      <c r="G74" s="125"/>
      <c r="H74" s="72"/>
      <c r="I74" s="68"/>
      <c r="J74" s="68"/>
      <c r="K74" s="68"/>
      <c r="L74" s="64"/>
    </row>
    <row r="75" spans="1:12" customFormat="1">
      <c r="A75" s="34"/>
      <c r="B75" s="8"/>
      <c r="C75" s="8"/>
      <c r="D75" s="8"/>
      <c r="E75" s="123"/>
      <c r="F75" s="124"/>
      <c r="G75" s="125"/>
      <c r="H75" s="72"/>
      <c r="I75" s="68"/>
      <c r="J75" s="68"/>
      <c r="K75" s="68"/>
      <c r="L75" s="64"/>
    </row>
    <row r="76" spans="1:12" customFormat="1">
      <c r="A76" s="34"/>
      <c r="B76" s="8"/>
      <c r="C76" s="8"/>
      <c r="D76" s="8"/>
      <c r="E76" s="123"/>
      <c r="F76" s="124"/>
      <c r="G76" s="125"/>
      <c r="H76" s="72"/>
      <c r="I76" s="68"/>
      <c r="J76" s="68"/>
      <c r="K76" s="68"/>
      <c r="L76" s="64"/>
    </row>
    <row r="77" spans="1:12" customFormat="1">
      <c r="A77" s="34"/>
      <c r="B77" s="4"/>
      <c r="D77" s="5"/>
      <c r="G77" s="12"/>
      <c r="H77" s="72"/>
      <c r="I77" s="72"/>
      <c r="J77" s="72"/>
      <c r="K77" s="72"/>
      <c r="L77" s="64"/>
    </row>
    <row r="78" spans="1:12" customFormat="1">
      <c r="A78" s="34"/>
      <c r="B78" s="4" t="s">
        <v>54</v>
      </c>
      <c r="C78" s="10"/>
      <c r="D78" s="32"/>
      <c r="E78" s="15"/>
      <c r="H78" s="72"/>
      <c r="I78" s="72"/>
      <c r="J78" s="72"/>
      <c r="K78" s="72"/>
      <c r="L78" s="64"/>
    </row>
    <row r="79" spans="1:12" customFormat="1">
      <c r="A79" s="34"/>
      <c r="B79" t="s">
        <v>27</v>
      </c>
      <c r="C79" s="10"/>
      <c r="D79" s="8"/>
      <c r="E79" s="123"/>
      <c r="F79" s="124"/>
      <c r="G79" s="125"/>
      <c r="H79" s="72"/>
      <c r="I79" s="68"/>
      <c r="J79" s="68"/>
      <c r="K79" s="68"/>
      <c r="L79" s="64"/>
    </row>
    <row r="80" spans="1:12" customFormat="1">
      <c r="A80" s="34"/>
      <c r="B80" t="s">
        <v>25</v>
      </c>
      <c r="C80" s="10"/>
      <c r="D80" s="8"/>
      <c r="E80" s="123"/>
      <c r="F80" s="124"/>
      <c r="G80" s="125"/>
      <c r="H80" s="72"/>
      <c r="I80" s="68"/>
      <c r="J80" s="68"/>
      <c r="K80" s="68"/>
      <c r="L80" s="64"/>
    </row>
    <row r="81" spans="1:12" customFormat="1">
      <c r="A81" s="34"/>
      <c r="B81" s="5" t="s">
        <v>26</v>
      </c>
      <c r="H81" s="72"/>
      <c r="I81" s="72"/>
      <c r="J81" s="72"/>
      <c r="K81" s="72"/>
      <c r="L81" s="64"/>
    </row>
    <row r="82" spans="1:12" customFormat="1">
      <c r="A82" s="34"/>
      <c r="B82" s="4"/>
      <c r="D82" s="5"/>
      <c r="G82" s="12"/>
      <c r="H82" s="72"/>
      <c r="I82" s="72"/>
      <c r="J82" s="72"/>
      <c r="K82" s="72"/>
      <c r="L82" s="64"/>
    </row>
    <row r="83" spans="1:12" customFormat="1">
      <c r="A83" s="34"/>
      <c r="B83" s="33" t="s">
        <v>34</v>
      </c>
      <c r="C83" s="26"/>
      <c r="D83" s="111" t="s">
        <v>81</v>
      </c>
      <c r="E83" s="41"/>
      <c r="G83" s="12"/>
      <c r="H83" s="72"/>
      <c r="I83" s="78" t="s">
        <v>74</v>
      </c>
      <c r="J83" s="78"/>
      <c r="K83" s="78"/>
      <c r="L83" s="64"/>
    </row>
    <row r="84" spans="1:12" customFormat="1" ht="30" customHeight="1">
      <c r="A84" s="34"/>
      <c r="B84" s="4" t="s">
        <v>79</v>
      </c>
      <c r="C84" s="26"/>
      <c r="D84" s="26"/>
      <c r="E84" s="26"/>
      <c r="G84" s="12"/>
      <c r="H84" s="72"/>
      <c r="I84" s="126" t="s">
        <v>88</v>
      </c>
      <c r="J84" s="127"/>
      <c r="K84" s="127"/>
      <c r="L84" s="64"/>
    </row>
    <row r="85" spans="1:12" customFormat="1">
      <c r="A85" s="34"/>
      <c r="B85" s="25">
        <f>+B67</f>
        <v>0</v>
      </c>
      <c r="C85" s="26"/>
      <c r="D85" s="112">
        <v>1500</v>
      </c>
      <c r="E85" s="26"/>
      <c r="G85" s="12"/>
      <c r="H85" s="72"/>
      <c r="I85" s="56">
        <f>+$D67*I67/$D85</f>
        <v>0</v>
      </c>
      <c r="J85" s="56">
        <f>+$D67*J67/$D85</f>
        <v>0</v>
      </c>
      <c r="K85" s="56">
        <f>+$D67*K67/$D85</f>
        <v>0</v>
      </c>
      <c r="L85" s="64"/>
    </row>
    <row r="86" spans="1:12" customFormat="1">
      <c r="A86" s="34"/>
      <c r="B86" s="25">
        <f>+B68</f>
        <v>0</v>
      </c>
      <c r="C86" s="26"/>
      <c r="D86" s="112">
        <v>1500</v>
      </c>
      <c r="E86" s="26"/>
      <c r="G86" s="12"/>
      <c r="H86" s="72"/>
      <c r="I86" s="56">
        <f>+$D68*I68/$D86</f>
        <v>0</v>
      </c>
      <c r="J86" s="56">
        <f>+$D68*J68/$D86</f>
        <v>0</v>
      </c>
      <c r="K86" s="56">
        <f>+$D68*K68/$D86</f>
        <v>0</v>
      </c>
      <c r="L86" s="64"/>
    </row>
    <row r="87" spans="1:12" customFormat="1">
      <c r="A87" s="34"/>
      <c r="B87" s="25">
        <f>+B69</f>
        <v>0</v>
      </c>
      <c r="C87" s="26"/>
      <c r="D87" s="112">
        <v>1500</v>
      </c>
      <c r="E87" s="26"/>
      <c r="G87" s="12"/>
      <c r="H87" s="72"/>
      <c r="I87" s="56">
        <f>+$D69*I69/$D87</f>
        <v>0</v>
      </c>
      <c r="J87" s="56">
        <f>+$D69*J69/$D87</f>
        <v>0</v>
      </c>
      <c r="K87" s="56">
        <f>+$D69*K69/$D87</f>
        <v>0</v>
      </c>
      <c r="L87" s="64"/>
    </row>
    <row r="88" spans="1:12" customFormat="1">
      <c r="A88" s="34"/>
      <c r="B88" s="25">
        <f>+B70</f>
        <v>0</v>
      </c>
      <c r="C88" s="26"/>
      <c r="D88" s="112">
        <v>1500</v>
      </c>
      <c r="E88" s="26"/>
      <c r="G88" s="12"/>
      <c r="H88" s="72"/>
      <c r="I88" s="56">
        <f>+$D70*I70/$D88</f>
        <v>0</v>
      </c>
      <c r="J88" s="56">
        <f>+$D70*J70/$D88</f>
        <v>0</v>
      </c>
      <c r="K88" s="56">
        <f>+$D70*K70/$D88</f>
        <v>0</v>
      </c>
      <c r="L88" s="64"/>
    </row>
    <row r="89" spans="1:12" customFormat="1">
      <c r="A89" s="34"/>
      <c r="B89" s="25">
        <f>+B71</f>
        <v>0</v>
      </c>
      <c r="C89" s="26"/>
      <c r="D89" s="112">
        <v>1500</v>
      </c>
      <c r="E89" s="26"/>
      <c r="G89" s="12"/>
      <c r="H89" s="72"/>
      <c r="I89" s="56">
        <f>+$D71*I71/$D89</f>
        <v>0</v>
      </c>
      <c r="J89" s="56">
        <f>+$D71*J71/$D89</f>
        <v>0</v>
      </c>
      <c r="K89" s="56">
        <f>+$D71*K71/$D89</f>
        <v>0</v>
      </c>
      <c r="L89" s="64"/>
    </row>
    <row r="90" spans="1:12" customFormat="1">
      <c r="A90" s="34"/>
      <c r="B90" s="46" t="s">
        <v>80</v>
      </c>
      <c r="C90" s="26"/>
      <c r="D90" s="113"/>
      <c r="E90" s="26"/>
      <c r="G90" s="12"/>
      <c r="H90" s="72"/>
      <c r="I90" s="79"/>
      <c r="J90" s="79"/>
      <c r="K90" s="79"/>
      <c r="L90" s="64"/>
    </row>
    <row r="91" spans="1:12" customFormat="1">
      <c r="A91" s="34"/>
      <c r="B91" s="25">
        <f>+B73</f>
        <v>0</v>
      </c>
      <c r="C91" s="26"/>
      <c r="D91" s="112">
        <v>1500</v>
      </c>
      <c r="E91" s="26"/>
      <c r="G91" s="12"/>
      <c r="H91" s="72"/>
      <c r="I91" s="56">
        <f>+$D73*I73/$D91</f>
        <v>0</v>
      </c>
      <c r="J91" s="56">
        <f>+$D73*J73/$D91</f>
        <v>0</v>
      </c>
      <c r="K91" s="56">
        <f>+$D73*K73/$D91</f>
        <v>0</v>
      </c>
      <c r="L91" s="64"/>
    </row>
    <row r="92" spans="1:12" customFormat="1">
      <c r="A92" s="34"/>
      <c r="B92" s="25">
        <f>+B74</f>
        <v>0</v>
      </c>
      <c r="C92" s="26"/>
      <c r="D92" s="112">
        <v>1500</v>
      </c>
      <c r="E92" s="26"/>
      <c r="G92" s="12"/>
      <c r="H92" s="72"/>
      <c r="I92" s="56">
        <f>+$D74*I74/$D92</f>
        <v>0</v>
      </c>
      <c r="J92" s="56">
        <f>+$D74*J74/$D92</f>
        <v>0</v>
      </c>
      <c r="K92" s="56">
        <f>+$D74*K74/$D92</f>
        <v>0</v>
      </c>
      <c r="L92" s="64"/>
    </row>
    <row r="93" spans="1:12" customFormat="1">
      <c r="A93" s="34"/>
      <c r="B93" s="25">
        <f>+B75</f>
        <v>0</v>
      </c>
      <c r="C93" s="26"/>
      <c r="D93" s="112">
        <v>1500</v>
      </c>
      <c r="E93" s="26"/>
      <c r="G93" s="12"/>
      <c r="H93" s="72"/>
      <c r="I93" s="56">
        <f>+$D75*I75/$D93</f>
        <v>0</v>
      </c>
      <c r="J93" s="56">
        <f>+$D75*J75/$D93</f>
        <v>0</v>
      </c>
      <c r="K93" s="56">
        <f>+$D75*K75/$D93</f>
        <v>0</v>
      </c>
      <c r="L93" s="64"/>
    </row>
    <row r="94" spans="1:12" customFormat="1">
      <c r="A94" s="34"/>
      <c r="B94" s="25">
        <f>+B76</f>
        <v>0</v>
      </c>
      <c r="C94" s="26"/>
      <c r="D94" s="112">
        <v>1500</v>
      </c>
      <c r="E94" s="26"/>
      <c r="G94" s="12"/>
      <c r="H94" s="72"/>
      <c r="I94" s="56">
        <f>+$D76*I76/$D94</f>
        <v>0</v>
      </c>
      <c r="J94" s="56">
        <f>+$D76*J76/$D94</f>
        <v>0</v>
      </c>
      <c r="K94" s="56">
        <f>+$D76*K76/$D94</f>
        <v>0</v>
      </c>
      <c r="L94" s="64"/>
    </row>
    <row r="95" spans="1:12" customFormat="1">
      <c r="A95" s="34"/>
      <c r="B95" s="4"/>
      <c r="C95" s="26"/>
      <c r="D95" s="42"/>
      <c r="E95" s="26"/>
      <c r="G95" s="12"/>
      <c r="H95" s="72"/>
      <c r="I95" s="79"/>
      <c r="J95" s="79"/>
      <c r="K95" s="79"/>
      <c r="L95" s="64"/>
    </row>
    <row r="96" spans="1:12" customFormat="1">
      <c r="A96" s="34"/>
      <c r="B96" s="4" t="s">
        <v>54</v>
      </c>
      <c r="C96" s="43"/>
      <c r="D96" s="41"/>
      <c r="E96" s="44"/>
      <c r="H96" s="72"/>
      <c r="I96" s="79"/>
      <c r="J96" s="79"/>
      <c r="K96" s="79"/>
      <c r="L96" s="64"/>
    </row>
    <row r="97" spans="1:12" customFormat="1">
      <c r="A97" s="34"/>
      <c r="B97" t="s">
        <v>27</v>
      </c>
      <c r="C97" s="43"/>
      <c r="D97" s="26"/>
      <c r="E97" s="45"/>
      <c r="H97" s="72"/>
      <c r="I97" s="69"/>
      <c r="J97" s="69"/>
      <c r="K97" s="69"/>
      <c r="L97" s="64"/>
    </row>
    <row r="98" spans="1:12" customFormat="1">
      <c r="A98" s="34"/>
      <c r="B98" t="s">
        <v>25</v>
      </c>
      <c r="C98" s="43"/>
      <c r="D98" s="26"/>
      <c r="E98" s="45"/>
      <c r="H98" s="72"/>
      <c r="I98" s="69">
        <f>+$D80*I80</f>
        <v>0</v>
      </c>
      <c r="J98" s="69">
        <f>+$D80*J80</f>
        <v>0</v>
      </c>
      <c r="K98" s="69">
        <f>+$D80*K80</f>
        <v>0</v>
      </c>
      <c r="L98" s="64"/>
    </row>
    <row r="99" spans="1:12" customFormat="1">
      <c r="A99" s="34"/>
      <c r="B99" s="5" t="s">
        <v>26</v>
      </c>
      <c r="C99" s="26"/>
      <c r="D99" s="26"/>
      <c r="E99" s="26"/>
      <c r="H99" s="72"/>
      <c r="I99" s="72"/>
      <c r="J99" s="72"/>
      <c r="K99" s="72"/>
      <c r="L99" s="64"/>
    </row>
    <row r="100" spans="1:12" customFormat="1">
      <c r="A100" s="34"/>
      <c r="B100" s="4" t="s">
        <v>82</v>
      </c>
      <c r="C100"/>
      <c r="D100" s="94" t="s">
        <v>28</v>
      </c>
      <c r="E100" s="85" t="s">
        <v>29</v>
      </c>
      <c r="F100" s="85" t="s">
        <v>30</v>
      </c>
      <c r="G100" s="73" t="s">
        <v>33</v>
      </c>
      <c r="H100" s="72"/>
      <c r="I100" s="78" t="s">
        <v>82</v>
      </c>
      <c r="J100" s="21"/>
      <c r="K100" s="72"/>
      <c r="L100" s="64"/>
    </row>
    <row r="101" spans="1:12" customFormat="1">
      <c r="A101" s="34"/>
      <c r="B101" s="33" t="s">
        <v>34</v>
      </c>
      <c r="C101" s="34" t="s">
        <v>55</v>
      </c>
      <c r="D101" s="94"/>
      <c r="E101" s="95">
        <v>0.1</v>
      </c>
      <c r="F101" s="95">
        <v>0.141</v>
      </c>
      <c r="G101" s="73"/>
      <c r="H101" s="72"/>
      <c r="I101" s="72" t="s">
        <v>85</v>
      </c>
      <c r="J101" s="72"/>
      <c r="K101" s="72"/>
      <c r="L101" s="64"/>
    </row>
    <row r="102" spans="1:12" customFormat="1">
      <c r="A102" s="34"/>
      <c r="B102" s="4" t="s">
        <v>79</v>
      </c>
      <c r="C102" s="21"/>
      <c r="D102" s="94"/>
      <c r="E102" s="95"/>
      <c r="F102" s="95"/>
      <c r="G102" s="73"/>
      <c r="H102" s="72"/>
      <c r="I102" s="72"/>
      <c r="J102" s="72"/>
      <c r="K102" s="72"/>
      <c r="L102" s="64"/>
    </row>
    <row r="103" spans="1:12" customFormat="1">
      <c r="A103" s="34"/>
      <c r="B103" s="25">
        <f>+B67</f>
        <v>0</v>
      </c>
      <c r="C103" s="25">
        <f>+C67</f>
        <v>0</v>
      </c>
      <c r="D103" s="96"/>
      <c r="E103" s="73">
        <f>+D103*E$101</f>
        <v>0</v>
      </c>
      <c r="F103" s="73">
        <f>+D103*F$101</f>
        <v>0</v>
      </c>
      <c r="G103" s="73">
        <f>SUM(D103:F103)</f>
        <v>0</v>
      </c>
      <c r="H103" s="72"/>
      <c r="I103" s="69">
        <f>+$G103*I85*(1+I$7)</f>
        <v>0</v>
      </c>
      <c r="J103" s="69">
        <f>+$G103*J85*(1+J$7)^2</f>
        <v>0</v>
      </c>
      <c r="K103" s="69">
        <f>+$G103*K85*(1+K$7)^3</f>
        <v>0</v>
      </c>
      <c r="L103" s="64"/>
    </row>
    <row r="104" spans="1:12" customFormat="1">
      <c r="A104" s="34"/>
      <c r="B104" s="25">
        <f>+B68</f>
        <v>0</v>
      </c>
      <c r="C104" s="25">
        <f>+C68</f>
        <v>0</v>
      </c>
      <c r="D104" s="96"/>
      <c r="E104" s="73">
        <f>+D104*E$101</f>
        <v>0</v>
      </c>
      <c r="F104" s="73">
        <f>+D104*F$101</f>
        <v>0</v>
      </c>
      <c r="G104" s="73">
        <f>SUM(D104:F104)</f>
        <v>0</v>
      </c>
      <c r="H104" s="72"/>
      <c r="I104" s="69">
        <f>+$G104*I86*(1+I$7)</f>
        <v>0</v>
      </c>
      <c r="J104" s="69">
        <f>+$G104*J86*(1+J$7)^2</f>
        <v>0</v>
      </c>
      <c r="K104" s="69">
        <f>+$G104*K86*(1+K$7)^3</f>
        <v>0</v>
      </c>
      <c r="L104" s="64"/>
    </row>
    <row r="105" spans="1:12" customFormat="1">
      <c r="A105" s="34"/>
      <c r="B105" s="25">
        <f>+B69</f>
        <v>0</v>
      </c>
      <c r="C105" s="25">
        <f>+C69</f>
        <v>0</v>
      </c>
      <c r="D105" s="96"/>
      <c r="E105" s="73">
        <f>+D105*E$101</f>
        <v>0</v>
      </c>
      <c r="F105" s="73">
        <f>+D105*F$101</f>
        <v>0</v>
      </c>
      <c r="G105" s="73">
        <f>SUM(D105:F105)</f>
        <v>0</v>
      </c>
      <c r="H105" s="72"/>
      <c r="I105" s="69">
        <f>+$G105*I87*(1+I$7)</f>
        <v>0</v>
      </c>
      <c r="J105" s="69">
        <f>+$G105*J87*(1+J$7)^2</f>
        <v>0</v>
      </c>
      <c r="K105" s="69">
        <f>+$G105*K87*(1+K$7)^3</f>
        <v>0</v>
      </c>
      <c r="L105" s="64"/>
    </row>
    <row r="106" spans="1:12" customFormat="1">
      <c r="A106" s="34"/>
      <c r="B106" s="25">
        <f>+B70</f>
        <v>0</v>
      </c>
      <c r="C106" s="25">
        <f>+C70</f>
        <v>0</v>
      </c>
      <c r="D106" s="96"/>
      <c r="E106" s="73">
        <f>+D106*E$101</f>
        <v>0</v>
      </c>
      <c r="F106" s="73">
        <f>+D106*F$101</f>
        <v>0</v>
      </c>
      <c r="G106" s="73">
        <f>SUM(D106:F106)</f>
        <v>0</v>
      </c>
      <c r="H106" s="72"/>
      <c r="I106" s="69">
        <f>+$G106*I88*(1+I$7)</f>
        <v>0</v>
      </c>
      <c r="J106" s="69">
        <f>+$G106*J88*(1+J$7)^2</f>
        <v>0</v>
      </c>
      <c r="K106" s="69">
        <f>+$G106*K88*(1+K$7)^3</f>
        <v>0</v>
      </c>
      <c r="L106" s="64"/>
    </row>
    <row r="107" spans="1:12" customFormat="1">
      <c r="A107" s="34"/>
      <c r="B107" s="25">
        <f>+B71</f>
        <v>0</v>
      </c>
      <c r="C107" s="25">
        <f>+C71</f>
        <v>0</v>
      </c>
      <c r="D107" s="96"/>
      <c r="E107" s="73">
        <f>+D107*E$101</f>
        <v>0</v>
      </c>
      <c r="F107" s="73">
        <f>+D107*F$101</f>
        <v>0</v>
      </c>
      <c r="G107" s="73">
        <f>SUM(D107:F107)</f>
        <v>0</v>
      </c>
      <c r="H107" s="72"/>
      <c r="I107" s="69">
        <f>+$G107*I89*(1+I$7)</f>
        <v>0</v>
      </c>
      <c r="J107" s="69">
        <f>+$G107*J89*(1+J$7)^2</f>
        <v>0</v>
      </c>
      <c r="K107" s="69">
        <f>+$G107*K89*(1+K$7)^3</f>
        <v>0</v>
      </c>
      <c r="L107" s="64"/>
    </row>
    <row r="108" spans="1:12" customFormat="1">
      <c r="A108" s="34"/>
      <c r="B108" s="46" t="s">
        <v>80</v>
      </c>
      <c r="C108" s="46"/>
      <c r="D108" s="97"/>
      <c r="E108" s="97"/>
      <c r="F108" s="98">
        <v>0.14</v>
      </c>
      <c r="G108" s="97"/>
      <c r="H108" s="72"/>
      <c r="I108" s="79"/>
      <c r="J108" s="79"/>
      <c r="K108" s="79"/>
      <c r="L108" s="64"/>
    </row>
    <row r="109" spans="1:12" customFormat="1">
      <c r="A109" s="34"/>
      <c r="B109" s="25">
        <f>+B73</f>
        <v>0</v>
      </c>
      <c r="C109" s="25">
        <f>+C73</f>
        <v>0</v>
      </c>
      <c r="D109" s="96"/>
      <c r="E109" s="73">
        <f>+D109*E$101</f>
        <v>0</v>
      </c>
      <c r="F109" s="73">
        <f>+D109*F$108</f>
        <v>0</v>
      </c>
      <c r="G109" s="73">
        <f>SUM(D109:F109)</f>
        <v>0</v>
      </c>
      <c r="H109" s="72"/>
      <c r="I109" s="69">
        <f>+$G109*I91*(1+I$7)</f>
        <v>0</v>
      </c>
      <c r="J109" s="69">
        <f>+$G109*J91*(1+J$7)^2</f>
        <v>0</v>
      </c>
      <c r="K109" s="69">
        <f>+$G109*K91*(1+K$7)^3</f>
        <v>0</v>
      </c>
      <c r="L109" s="64"/>
    </row>
    <row r="110" spans="1:12" customFormat="1">
      <c r="A110" s="34"/>
      <c r="B110" s="25">
        <f>+B74</f>
        <v>0</v>
      </c>
      <c r="C110" s="25">
        <f>+C74</f>
        <v>0</v>
      </c>
      <c r="D110" s="96"/>
      <c r="E110" s="73">
        <f>+D110*E$101</f>
        <v>0</v>
      </c>
      <c r="F110" s="73">
        <f>+D110*F$108</f>
        <v>0</v>
      </c>
      <c r="G110" s="73">
        <f>SUM(D110:F110)</f>
        <v>0</v>
      </c>
      <c r="H110" s="72"/>
      <c r="I110" s="69">
        <f>+$G110*I92*(1+I$7)</f>
        <v>0</v>
      </c>
      <c r="J110" s="69">
        <f>+$G110*J92*(1+J$7)^2</f>
        <v>0</v>
      </c>
      <c r="K110" s="69">
        <f>+$G110*K92*(1+K$7)^3</f>
        <v>0</v>
      </c>
      <c r="L110" s="64"/>
    </row>
    <row r="111" spans="1:12" customFormat="1">
      <c r="A111" s="34"/>
      <c r="B111" s="25">
        <f>+B75</f>
        <v>0</v>
      </c>
      <c r="C111" s="25">
        <f>+C75</f>
        <v>0</v>
      </c>
      <c r="D111" s="96"/>
      <c r="E111" s="73">
        <f>+D111*E$101</f>
        <v>0</v>
      </c>
      <c r="F111" s="73">
        <f>+D111*F$108</f>
        <v>0</v>
      </c>
      <c r="G111" s="73">
        <f>SUM(D111:F111)</f>
        <v>0</v>
      </c>
      <c r="H111" s="72"/>
      <c r="I111" s="69">
        <f>+$G111*I93*(1+I$7)</f>
        <v>0</v>
      </c>
      <c r="J111" s="69">
        <f>+$G111*J93*(1+J$7)^2</f>
        <v>0</v>
      </c>
      <c r="K111" s="69">
        <f>+$G111*K93*(1+K$7)^3</f>
        <v>0</v>
      </c>
      <c r="L111" s="64"/>
    </row>
    <row r="112" spans="1:12" customFormat="1">
      <c r="A112" s="34"/>
      <c r="B112" s="25">
        <f>+B76</f>
        <v>0</v>
      </c>
      <c r="C112" s="25">
        <f>+C76</f>
        <v>0</v>
      </c>
      <c r="D112" s="96"/>
      <c r="E112" s="73">
        <f>+D112*E$101</f>
        <v>0</v>
      </c>
      <c r="F112" s="73">
        <f>+D112*F$108</f>
        <v>0</v>
      </c>
      <c r="G112" s="73">
        <f>SUM(D112:F112)</f>
        <v>0</v>
      </c>
      <c r="H112" s="72"/>
      <c r="I112" s="69">
        <f>+$G112*I94*(1+I$7)</f>
        <v>0</v>
      </c>
      <c r="J112" s="69">
        <f>+$G112*J94*(1+J$7)^2</f>
        <v>0</v>
      </c>
      <c r="K112" s="69">
        <f>+$G112*K94*(1+K$7)^3</f>
        <v>0</v>
      </c>
      <c r="L112" s="64"/>
    </row>
    <row r="113" spans="1:12" customFormat="1">
      <c r="A113" s="34"/>
      <c r="B113" s="4"/>
      <c r="C113" s="26"/>
      <c r="D113" s="42"/>
      <c r="E113" s="26"/>
      <c r="G113" s="12"/>
      <c r="H113" s="72"/>
      <c r="I113" s="79"/>
      <c r="J113" s="79"/>
      <c r="K113" s="79"/>
      <c r="L113" s="64"/>
    </row>
    <row r="114" spans="1:12" customFormat="1" ht="30">
      <c r="A114" s="34"/>
      <c r="B114" s="4" t="s">
        <v>54</v>
      </c>
      <c r="C114" s="43"/>
      <c r="D114" s="120" t="s">
        <v>83</v>
      </c>
      <c r="E114" s="44"/>
      <c r="H114" s="72"/>
      <c r="I114" s="79"/>
      <c r="J114" s="79"/>
      <c r="K114" s="79"/>
      <c r="L114" s="64"/>
    </row>
    <row r="115" spans="1:12" customFormat="1">
      <c r="A115" s="34"/>
      <c r="B115" t="s">
        <v>27</v>
      </c>
      <c r="C115" s="43"/>
      <c r="D115" s="55">
        <v>45</v>
      </c>
      <c r="E115" s="45"/>
      <c r="H115" s="72"/>
      <c r="I115" s="69">
        <f>+$D115*I97</f>
        <v>0</v>
      </c>
      <c r="J115" s="69">
        <f>+$D115*J97</f>
        <v>0</v>
      </c>
      <c r="K115" s="69">
        <f>+$D115*K97</f>
        <v>0</v>
      </c>
      <c r="L115" s="64"/>
    </row>
    <row r="116" spans="1:12" customFormat="1">
      <c r="A116" s="34"/>
      <c r="B116" t="s">
        <v>25</v>
      </c>
      <c r="C116" s="43"/>
      <c r="D116" s="55">
        <v>45</v>
      </c>
      <c r="E116" s="45"/>
      <c r="H116" s="72"/>
      <c r="I116" s="69">
        <f>+$D116*I98</f>
        <v>0</v>
      </c>
      <c r="J116" s="69">
        <f>+$D116*J98</f>
        <v>0</v>
      </c>
      <c r="K116" s="69">
        <f>+$D116*K98</f>
        <v>0</v>
      </c>
      <c r="L116" s="64"/>
    </row>
    <row r="117" spans="1:12" customFormat="1">
      <c r="A117" s="34"/>
      <c r="B117" s="5" t="s">
        <v>26</v>
      </c>
      <c r="C117" s="26"/>
      <c r="D117" s="26"/>
      <c r="E117" s="26"/>
      <c r="H117" s="72"/>
      <c r="I117" s="72"/>
      <c r="J117" s="72"/>
      <c r="K117" s="72"/>
      <c r="L117" s="64"/>
    </row>
    <row r="118" spans="1:12" customFormat="1">
      <c r="A118" s="34"/>
      <c r="B118" s="5"/>
      <c r="C118" s="26"/>
      <c r="D118" s="26"/>
      <c r="E118" s="26"/>
      <c r="H118" s="72"/>
      <c r="I118" s="72"/>
      <c r="J118" s="72"/>
      <c r="K118" s="72"/>
      <c r="L118" s="64"/>
    </row>
    <row r="119" spans="1:12">
      <c r="A119" s="21" t="s">
        <v>39</v>
      </c>
      <c r="B119" s="4" t="s">
        <v>84</v>
      </c>
      <c r="C119" s="4"/>
      <c r="D119" s="4"/>
      <c r="E119" s="4"/>
      <c r="F119" s="4"/>
      <c r="G119" s="4"/>
      <c r="H119" s="78"/>
      <c r="I119" s="78">
        <f>SUM(I103:I117)</f>
        <v>0</v>
      </c>
      <c r="J119" s="78">
        <f>SUM(J103:J117)</f>
        <v>0</v>
      </c>
      <c r="K119" s="78">
        <f>SUM(K103:K117)</f>
        <v>0</v>
      </c>
      <c r="L119" s="74">
        <f>SUM(I119:K119)</f>
        <v>0</v>
      </c>
    </row>
    <row r="120" spans="1:12">
      <c r="A120" s="34"/>
      <c r="B120" s="5"/>
      <c r="G120" s="12"/>
      <c r="H120" s="72"/>
      <c r="I120" s="72"/>
      <c r="J120" s="72"/>
      <c r="K120" s="72"/>
      <c r="L120" s="64"/>
    </row>
    <row r="121" spans="1:12" ht="30">
      <c r="A121" s="34" t="s">
        <v>41</v>
      </c>
      <c r="B121" s="9" t="s">
        <v>31</v>
      </c>
      <c r="D121" s="89" t="s">
        <v>10</v>
      </c>
      <c r="E121" s="89" t="s">
        <v>12</v>
      </c>
      <c r="F121" s="89" t="s">
        <v>11</v>
      </c>
      <c r="G121" s="99" t="s">
        <v>33</v>
      </c>
      <c r="H121" s="72"/>
      <c r="I121" s="72"/>
      <c r="J121" s="72"/>
      <c r="K121" s="72"/>
      <c r="L121" s="64"/>
    </row>
    <row r="122" spans="1:12">
      <c r="A122" s="34"/>
      <c r="B122" s="6" t="s">
        <v>9</v>
      </c>
      <c r="C122" s="7"/>
      <c r="D122" s="8"/>
      <c r="E122" s="8"/>
      <c r="F122" s="51"/>
      <c r="G122" s="16">
        <f>+D122*E122*F122</f>
        <v>0</v>
      </c>
      <c r="H122" s="72"/>
      <c r="I122" s="73">
        <f>+G122</f>
        <v>0</v>
      </c>
      <c r="J122" s="73">
        <f>IF($G122=0,0)+I122*(1+J$7)</f>
        <v>0</v>
      </c>
      <c r="K122" s="73">
        <f>IF($G122=0,0)+J122*(1+K$7)</f>
        <v>0</v>
      </c>
      <c r="L122" s="74">
        <f>SUM(I122:K122)</f>
        <v>0</v>
      </c>
    </row>
    <row r="123" spans="1:12">
      <c r="A123" s="34" t="s">
        <v>42</v>
      </c>
      <c r="B123" s="4" t="s">
        <v>32</v>
      </c>
      <c r="D123" s="5" t="s">
        <v>5</v>
      </c>
      <c r="G123" s="11"/>
      <c r="H123" s="72"/>
      <c r="I123" s="73" t="e">
        <f>IF($G123=0,0)+$G123*I$26*(1+I$7)</f>
        <v>#DIV/0!</v>
      </c>
      <c r="J123" s="73" t="e">
        <f>IF($G123=0,0)+$G123*J$26*(1+J$7)</f>
        <v>#DIV/0!</v>
      </c>
      <c r="K123" s="73">
        <f>IF($G123=0,0)+$G123*K$26*(1+K$7)</f>
        <v>0</v>
      </c>
      <c r="L123" s="74" t="e">
        <f>SUM(I123:K123)</f>
        <v>#DIV/0!</v>
      </c>
    </row>
    <row r="124" spans="1:12">
      <c r="A124" s="21" t="s">
        <v>50</v>
      </c>
      <c r="B124" s="4" t="s">
        <v>16</v>
      </c>
      <c r="D124" s="5" t="s">
        <v>5</v>
      </c>
      <c r="F124" s="23">
        <v>0.2</v>
      </c>
      <c r="G124" s="11"/>
      <c r="H124" s="72"/>
      <c r="I124" s="73" t="e">
        <f>IF($G124=0,0)+$G124*I$26*(1+I$7)</f>
        <v>#DIV/0!</v>
      </c>
      <c r="J124" s="73" t="e">
        <f>IF($G124=0,0)+$G124*J$26*(1+J$7)</f>
        <v>#DIV/0!</v>
      </c>
      <c r="K124" s="73">
        <f>IF($G124=0,0)+$G124*K$26*(1+K$7)</f>
        <v>0</v>
      </c>
      <c r="L124" s="74" t="e">
        <f>SUM(I124:K124)</f>
        <v>#DIV/0!</v>
      </c>
    </row>
    <row r="125" spans="7:11" ht="10.5" customHeight="1">
      <c r="G125" s="12"/>
      <c r="H125" s="80"/>
      <c r="I125" s="80"/>
      <c r="J125" s="80"/>
      <c r="K125" s="80"/>
    </row>
    <row r="126" spans="1:12" s="17" customFormat="1" ht="18.75">
      <c r="A126" s="81"/>
      <c r="B126" s="18" t="s">
        <v>46</v>
      </c>
      <c r="C126" s="19"/>
      <c r="D126" s="19"/>
      <c r="E126" s="19"/>
      <c r="F126" s="19"/>
      <c r="G126" s="20"/>
      <c r="H126" s="71">
        <f>SUM(H48:H125)</f>
        <v>0</v>
      </c>
      <c r="I126" s="71" t="e">
        <f>SUM(I48:I60)+SUM(I119:I124)</f>
        <v>#DIV/0!</v>
      </c>
      <c r="J126" s="71" t="e">
        <f>SUM(J48:J60)+SUM(J119:J124)</f>
        <v>#DIV/0!</v>
      </c>
      <c r="K126" s="71" t="e">
        <f>SUM(K48:K60)+SUM(K119:K124)</f>
        <v>#DIV/0!</v>
      </c>
      <c r="L126" s="71" t="e">
        <f>SUM(L48:L60)+SUM(L119:L124)</f>
        <v>#DIV/0!</v>
      </c>
    </row>
    <row r="127" spans="1:12" s="17" customFormat="1" ht="9.75" customHeight="1">
      <c r="A127" s="81"/>
      <c r="H127" s="81"/>
      <c r="I127" s="81"/>
      <c r="J127" s="81"/>
      <c r="K127" s="81"/>
      <c r="L127" s="81"/>
    </row>
    <row r="128" spans="1:12" s="17" customFormat="1" ht="19.5" thickBot="1">
      <c r="A128" s="81"/>
      <c r="B128" s="18" t="s">
        <v>51</v>
      </c>
      <c r="C128" s="19"/>
      <c r="D128" s="19"/>
      <c r="E128" s="19"/>
      <c r="F128" s="19"/>
      <c r="G128" s="19"/>
      <c r="H128" s="82">
        <f>+H43-H126</f>
        <v>0</v>
      </c>
      <c r="I128" s="82" t="e">
        <f>+I43-I126</f>
        <v>#DIV/0!</v>
      </c>
      <c r="J128" s="82" t="e">
        <f>+J43-J126</f>
        <v>#DIV/0!</v>
      </c>
      <c r="K128" s="82" t="e">
        <f>+K43-K126</f>
        <v>#DIV/0!</v>
      </c>
      <c r="L128" s="82" t="e">
        <f>+L43-L126</f>
        <v>#DIV/0!</v>
      </c>
    </row>
    <row r="129" spans="8:12" ht="15.75" thickTop="1">
      <c r="H129" s="83" t="s">
        <v>90</v>
      </c>
      <c r="I129" s="83"/>
      <c r="J129" s="83"/>
      <c r="K129" s="83"/>
      <c r="L129" s="84" t="e">
        <f>SUM(H128:K128)-L128</f>
        <v>#DIV/0!</v>
      </c>
    </row>
  </sheetData>
  <mergeCells count="13">
    <mergeCell ref="E79:G79"/>
    <mergeCell ref="E80:G80"/>
    <mergeCell ref="I84:K84"/>
    <mergeCell ref="E67:G67"/>
    <mergeCell ref="E68:G68"/>
    <mergeCell ref="E69:G69"/>
    <mergeCell ref="E70:G70"/>
    <mergeCell ref="E71:G71"/>
    <mergeCell ref="E73:G73"/>
    <mergeCell ref="E74:G74"/>
    <mergeCell ref="E75:G75"/>
    <mergeCell ref="E76:G76"/>
    <mergeCell ref="I83:K8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9" fitToHeight="3" orientation="landscape"/>
  <headerFooter scaleWithDoc="1" alignWithMargins="0" differentFirst="0" differentOddEven="0"/>
  <rowBreaks count="3" manualBreakCount="3">
    <brk id="43" max="16383" man="1"/>
    <brk id="62" max="16383" man="1"/>
    <brk id="99" max="16383" man="1"/>
  </rowBreak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F0"/>
    <pageSetUpPr fitToPage="1"/>
  </sheetPr>
  <dimension ref="A1:I37"/>
  <sheetViews>
    <sheetView view="normal" workbookViewId="0">
      <selection pane="topLeft" activeCell="E5" sqref="E5"/>
    </sheetView>
  </sheetViews>
  <sheetFormatPr defaultRowHeight="15"/>
  <cols>
    <col min="2" max="2" width="21.625" customWidth="1"/>
    <col min="5" max="5" width="9.625" style="21" bestFit="1" customWidth="1"/>
    <col min="6" max="6" width="10.75390625" style="21" bestFit="1" customWidth="1"/>
    <col min="7" max="9" width="11.75390625" style="21" bestFit="1" customWidth="1"/>
  </cols>
  <sheetData>
    <row r="1" spans="2:5" ht="24" thickBot="1">
      <c r="B1" s="38" t="str">
        <f>Detail!B1</f>
        <v>STANDARD COSTING TEMPLATE</v>
      </c>
      <c r="C1" s="38"/>
      <c r="D1" s="37"/>
      <c r="E1" s="53"/>
    </row>
    <row r="2" spans="2:9" ht="24" thickBot="1">
      <c r="B2" s="39" t="str">
        <f>Detail!B3</f>
        <v>Department / Programme</v>
      </c>
      <c r="C2" s="39"/>
      <c r="D2" s="37"/>
      <c r="E2" s="107">
        <f>Detail!F3</f>
        <v>0</v>
      </c>
      <c r="F2" s="100"/>
      <c r="G2" s="100"/>
      <c r="H2" s="100"/>
      <c r="I2" s="101"/>
    </row>
    <row r="3" spans="5:5">
      <c r="E3" s="93"/>
    </row>
    <row r="5" spans="5:9">
      <c r="E5" s="86" t="str">
        <f>Detail!H5</f>
        <v>2012-13</v>
      </c>
      <c r="F5" s="86" t="str">
        <f>Detail!I5</f>
        <v>2013-14</v>
      </c>
      <c r="G5" s="86" t="str">
        <f>Detail!J5</f>
        <v>2014-15</v>
      </c>
      <c r="H5" s="86" t="str">
        <f>Detail!K5</f>
        <v>2015-16</v>
      </c>
      <c r="I5" s="86" t="str">
        <f>Detail!L5</f>
        <v>TOTAL</v>
      </c>
    </row>
    <row r="6" spans="5:9">
      <c r="E6" s="86" t="str">
        <f>Detail!H6</f>
        <v>Yr 0</v>
      </c>
      <c r="F6" s="86" t="str">
        <f>Detail!I6</f>
        <v>Yr1</v>
      </c>
      <c r="G6" s="86" t="str">
        <f>Detail!J6</f>
        <v>Yr2</v>
      </c>
      <c r="H6" s="86" t="str">
        <f>Detail!K6</f>
        <v>Yr3</v>
      </c>
      <c r="I6" s="57"/>
    </row>
    <row r="7" spans="5:9" customFormat="1">
      <c r="E7" s="21"/>
      <c r="F7" s="21"/>
      <c r="G7" s="21"/>
      <c r="H7" s="21"/>
      <c r="I7" s="21"/>
    </row>
    <row r="8" spans="2:9">
      <c r="B8" s="4" t="str">
        <f>Detail!B26</f>
        <v>TOTAL STUDENTS PER YEAR</v>
      </c>
      <c r="C8" s="4"/>
      <c r="D8" s="4"/>
      <c r="E8" s="64"/>
      <c r="F8" s="102" t="e">
        <f>Detail!I26</f>
        <v>#DIV/0!</v>
      </c>
      <c r="G8" s="102" t="e">
        <f>Detail!J26</f>
        <v>#DIV/0!</v>
      </c>
      <c r="H8" s="64">
        <f>Detail!K26</f>
        <v>0</v>
      </c>
      <c r="I8" s="64"/>
    </row>
    <row r="10" spans="2:9">
      <c r="B10" s="4" t="str">
        <f>Detail!B43</f>
        <v>REVENUE</v>
      </c>
      <c r="C10" s="4"/>
      <c r="D10" s="4"/>
      <c r="E10" s="64"/>
      <c r="F10" s="78" t="e">
        <f>Detail!I43</f>
        <v>#DIV/0!</v>
      </c>
      <c r="G10" s="78" t="e">
        <f>Detail!J43</f>
        <v>#DIV/0!</v>
      </c>
      <c r="H10" s="78">
        <f>Detail!K43</f>
        <v>0</v>
      </c>
      <c r="I10" s="78" t="e">
        <f>Detail!L43</f>
        <v>#DIV/0!</v>
      </c>
    </row>
    <row r="11" spans="5:9">
      <c r="E11" s="103"/>
      <c r="F11" s="103"/>
      <c r="G11" s="103"/>
      <c r="H11" s="103"/>
      <c r="I11" s="103"/>
    </row>
    <row r="12" spans="2:9">
      <c r="B12" s="4" t="str">
        <f>Detail!B46</f>
        <v>SET UP COSTS</v>
      </c>
      <c r="E12" s="103"/>
      <c r="F12" s="103"/>
      <c r="G12" s="103"/>
      <c r="H12" s="103"/>
      <c r="I12" s="103"/>
    </row>
    <row r="13" spans="1:9">
      <c r="A13" s="21">
        <f>Detail!A48</f>
        <v>1</v>
      </c>
      <c r="B13" t="str">
        <f>Detail!B48</f>
        <v>Due Diligence</v>
      </c>
      <c r="E13" s="103"/>
      <c r="F13" s="103"/>
      <c r="G13" s="103"/>
      <c r="H13" s="103"/>
      <c r="I13" s="103"/>
    </row>
    <row r="14" spans="1:9">
      <c r="A14" s="21" t="str">
        <f>Detail!A49</f>
        <v>a</v>
      </c>
      <c r="B14" t="str">
        <f>Detail!B49</f>
        <v>Travel</v>
      </c>
      <c r="E14" s="104">
        <f>Detail!H49</f>
        <v>0</v>
      </c>
      <c r="F14" s="104">
        <f>Detail!I49</f>
        <v>0</v>
      </c>
      <c r="G14" s="104">
        <f>Detail!J49</f>
        <v>0</v>
      </c>
      <c r="H14" s="104">
        <f>Detail!K49</f>
        <v>0</v>
      </c>
      <c r="I14" s="104">
        <f>Detail!L49</f>
        <v>0</v>
      </c>
    </row>
    <row r="15" spans="1:9">
      <c r="A15" s="21" t="str">
        <f>Detail!A50</f>
        <v>b</v>
      </c>
      <c r="B15" t="str">
        <f>Detail!B50</f>
        <v>Staff training - for partner organisations</v>
      </c>
      <c r="E15" s="104">
        <f>Detail!H50</f>
        <v>0</v>
      </c>
      <c r="F15" s="104">
        <f>Detail!I50</f>
        <v>0</v>
      </c>
      <c r="G15" s="104">
        <f>Detail!J50</f>
        <v>0</v>
      </c>
      <c r="H15" s="104">
        <f>Detail!K50</f>
        <v>0</v>
      </c>
      <c r="I15" s="104">
        <f>Detail!L50</f>
        <v>0</v>
      </c>
    </row>
    <row r="16" spans="1:9">
      <c r="A16" s="21" t="str">
        <f>Detail!A51</f>
        <v>c</v>
      </c>
      <c r="B16" t="str">
        <f>Detail!B51</f>
        <v>Legal costs</v>
      </c>
      <c r="E16" s="104">
        <f>Detail!H51</f>
        <v>0</v>
      </c>
      <c r="F16" s="104">
        <f>Detail!I51</f>
        <v>0</v>
      </c>
      <c r="G16" s="104">
        <f>Detail!J51</f>
        <v>0</v>
      </c>
      <c r="H16" s="104">
        <f>Detail!K51</f>
        <v>0</v>
      </c>
      <c r="I16" s="104">
        <f>Detail!L51</f>
        <v>0</v>
      </c>
    </row>
    <row r="17" spans="1:9">
      <c r="A17" s="21" t="str">
        <f>Detail!A52</f>
        <v>d</v>
      </c>
      <c r="B17" t="str">
        <f>Detail!B52</f>
        <v>Evaluation costs</v>
      </c>
      <c r="E17" s="104">
        <f>Detail!H52</f>
        <v>0</v>
      </c>
      <c r="F17" s="104">
        <f>Detail!I52</f>
        <v>0</v>
      </c>
      <c r="G17" s="104">
        <f>Detail!J52</f>
        <v>0</v>
      </c>
      <c r="H17" s="104">
        <f>Detail!K52</f>
        <v>0</v>
      </c>
      <c r="I17" s="104">
        <f>Detail!L52</f>
        <v>0</v>
      </c>
    </row>
    <row r="18" spans="5:9">
      <c r="E18" s="103"/>
      <c r="F18" s="103"/>
      <c r="G18" s="103"/>
      <c r="H18" s="103"/>
      <c r="I18" s="103"/>
    </row>
    <row r="19" spans="2:9">
      <c r="B19" s="4" t="str">
        <f>Detail!B54</f>
        <v>RUNNING COSTS</v>
      </c>
      <c r="E19" s="103"/>
      <c r="F19" s="103"/>
      <c r="G19" s="103"/>
      <c r="H19" s="103"/>
      <c r="I19" s="103"/>
    </row>
    <row r="20" spans="5:9">
      <c r="E20" s="103"/>
      <c r="F20" s="103"/>
      <c r="G20" s="103"/>
      <c r="H20" s="103"/>
      <c r="I20" s="103"/>
    </row>
    <row r="21" spans="2:9">
      <c r="B21" s="4" t="str">
        <f>Detail!B56</f>
        <v>DIRECT COSTS</v>
      </c>
      <c r="E21" s="103"/>
      <c r="F21" s="103"/>
      <c r="G21" s="103"/>
      <c r="H21" s="103"/>
      <c r="I21" s="103"/>
    </row>
    <row r="22" spans="1:9">
      <c r="A22" t="str">
        <f>Detail!A57</f>
        <v>a</v>
      </c>
      <c r="B22" t="str">
        <f>Detail!B57</f>
        <v>Agency Commission </v>
      </c>
      <c r="E22" s="104">
        <f>Detail!H57</f>
        <v>0</v>
      </c>
      <c r="F22" s="104">
        <f>Detail!I57</f>
        <v>0</v>
      </c>
      <c r="G22" s="104">
        <f>Detail!J57</f>
        <v>0</v>
      </c>
      <c r="H22" s="104">
        <f>Detail!K57</f>
        <v>0</v>
      </c>
      <c r="I22" s="104">
        <f>Detail!L57</f>
        <v>0</v>
      </c>
    </row>
    <row r="23" spans="1:9">
      <c r="A23" t="str">
        <f>Detail!A58</f>
        <v>b</v>
      </c>
      <c r="B23" t="str">
        <f>Detail!B58</f>
        <v>Student recruitment costs</v>
      </c>
      <c r="E23" s="104">
        <f>Detail!H58</f>
        <v>0</v>
      </c>
      <c r="F23" s="104">
        <f>Detail!I58</f>
        <v>0</v>
      </c>
      <c r="G23" s="104">
        <f>Detail!J58</f>
        <v>0</v>
      </c>
      <c r="H23" s="104">
        <f>Detail!K58</f>
        <v>0</v>
      </c>
      <c r="I23" s="104">
        <f>Detail!L58</f>
        <v>0</v>
      </c>
    </row>
    <row r="24" spans="1:9">
      <c r="A24" t="str">
        <f>Detail!A59</f>
        <v>c</v>
      </c>
      <c r="B24" t="str">
        <f>Detail!B59</f>
        <v>Evaluation costs</v>
      </c>
      <c r="E24" s="104">
        <f>Detail!H59</f>
        <v>0</v>
      </c>
      <c r="F24" s="104">
        <f>Detail!I59</f>
        <v>0</v>
      </c>
      <c r="G24" s="104">
        <f>Detail!J59</f>
        <v>0</v>
      </c>
      <c r="H24" s="104">
        <f>Detail!K59</f>
        <v>0</v>
      </c>
      <c r="I24" s="104">
        <f>Detail!L59</f>
        <v>0</v>
      </c>
    </row>
    <row r="25" spans="1:9">
      <c r="A25" t="str">
        <f>Detail!A60</f>
        <v>d</v>
      </c>
      <c r="B25" t="str">
        <f>Detail!B60</f>
        <v>Learning / Resources</v>
      </c>
      <c r="E25" s="104">
        <f>Detail!H60</f>
        <v>0</v>
      </c>
      <c r="F25" s="104" t="e">
        <f>Detail!I60</f>
        <v>#DIV/0!</v>
      </c>
      <c r="G25" s="104" t="e">
        <f>Detail!J60</f>
        <v>#DIV/0!</v>
      </c>
      <c r="H25" s="104" t="e">
        <f>Detail!K60</f>
        <v>#DIV/0!</v>
      </c>
      <c r="I25" s="104" t="e">
        <f>Detail!L60</f>
        <v>#DIV/0!</v>
      </c>
    </row>
    <row r="26" spans="5:9">
      <c r="E26" s="103"/>
      <c r="F26" s="103"/>
      <c r="G26" s="103"/>
      <c r="H26" s="103"/>
      <c r="I26" s="103"/>
    </row>
    <row r="27" spans="1:9">
      <c r="A27" t="str">
        <f>Detail!A119</f>
        <v>e</v>
      </c>
      <c r="B27" s="4" t="str">
        <f>Detail!B119</f>
        <v>TOTAL STAFF COSTS</v>
      </c>
      <c r="E27" s="103"/>
      <c r="F27" s="103">
        <f>Detail!I119</f>
        <v>0</v>
      </c>
      <c r="G27" s="103">
        <f>Detail!J119</f>
        <v>0</v>
      </c>
      <c r="H27" s="103">
        <f>Detail!K119</f>
        <v>0</v>
      </c>
      <c r="I27" s="103">
        <f>Detail!L119</f>
        <v>0</v>
      </c>
    </row>
    <row r="28" spans="5:9">
      <c r="E28" s="103"/>
      <c r="F28" s="103"/>
      <c r="G28" s="103"/>
      <c r="H28" s="103"/>
      <c r="I28" s="103"/>
    </row>
    <row r="29" spans="1:9">
      <c r="A29" t="str">
        <f>Detail!A121</f>
        <v>f</v>
      </c>
      <c r="B29" t="str">
        <f>Detail!B121</f>
        <v>Programme Liaison</v>
      </c>
      <c r="E29" s="103"/>
      <c r="F29" s="103"/>
      <c r="G29" s="103"/>
      <c r="H29" s="103"/>
      <c r="I29" s="103"/>
    </row>
    <row r="30" spans="2:9">
      <c r="B30" t="str">
        <f>Detail!B122</f>
        <v>Travel</v>
      </c>
      <c r="E30" s="104"/>
      <c r="F30" s="104">
        <f>Detail!I122</f>
        <v>0</v>
      </c>
      <c r="G30" s="104">
        <f>Detail!J122</f>
        <v>0</v>
      </c>
      <c r="H30" s="104">
        <f>Detail!K122</f>
        <v>0</v>
      </c>
      <c r="I30" s="104">
        <f>Detail!L122</f>
        <v>0</v>
      </c>
    </row>
    <row r="31" spans="1:9">
      <c r="A31" t="str">
        <f>Detail!A123</f>
        <v>g</v>
      </c>
      <c r="B31" t="str">
        <f>Detail!B123</f>
        <v>Consumables</v>
      </c>
      <c r="E31" s="104"/>
      <c r="F31" s="104" t="e">
        <f>Detail!I123</f>
        <v>#DIV/0!</v>
      </c>
      <c r="G31" s="104" t="e">
        <f>Detail!J123</f>
        <v>#DIV/0!</v>
      </c>
      <c r="H31" s="104">
        <f>Detail!K123</f>
        <v>0</v>
      </c>
      <c r="I31" s="104" t="e">
        <f>Detail!L123</f>
        <v>#DIV/0!</v>
      </c>
    </row>
    <row r="32" spans="1:9">
      <c r="A32" t="str">
        <f>Detail!A124</f>
        <v>h</v>
      </c>
      <c r="B32" t="str">
        <f>Detail!B124</f>
        <v>OVERHEADS</v>
      </c>
      <c r="E32" s="104"/>
      <c r="F32" s="104" t="e">
        <f>Detail!I124</f>
        <v>#DIV/0!</v>
      </c>
      <c r="G32" s="104" t="e">
        <f>Detail!J124</f>
        <v>#DIV/0!</v>
      </c>
      <c r="H32" s="104">
        <f>Detail!K124</f>
        <v>0</v>
      </c>
      <c r="I32" s="104" t="e">
        <f>Detail!L124</f>
        <v>#DIV/0!</v>
      </c>
    </row>
    <row r="33" spans="5:9">
      <c r="E33" s="104"/>
      <c r="F33" s="104"/>
      <c r="G33" s="104"/>
      <c r="H33" s="104"/>
      <c r="I33" s="104"/>
    </row>
    <row r="34" spans="2:9">
      <c r="B34" s="4" t="str">
        <f>Detail!B126</f>
        <v>TOTAL EXPENDITURE</v>
      </c>
      <c r="E34" s="105">
        <f>Detail!H126</f>
        <v>0</v>
      </c>
      <c r="F34" s="105" t="e">
        <f>Detail!I126</f>
        <v>#DIV/0!</v>
      </c>
      <c r="G34" s="105" t="e">
        <f>Detail!J126</f>
        <v>#DIV/0!</v>
      </c>
      <c r="H34" s="105" t="e">
        <f>Detail!K126</f>
        <v>#DIV/0!</v>
      </c>
      <c r="I34" s="105" t="e">
        <f>Detail!L126</f>
        <v>#DIV/0!</v>
      </c>
    </row>
    <row r="35" spans="2:9">
      <c r="B35" s="4"/>
      <c r="E35" s="104"/>
      <c r="F35" s="104"/>
      <c r="G35" s="104"/>
      <c r="H35" s="104"/>
      <c r="I35" s="104"/>
    </row>
    <row r="36" spans="2:9">
      <c r="B36" s="4" t="str">
        <f>Detail!B128</f>
        <v>TOTAL Surplus / (Deficit)</v>
      </c>
      <c r="E36" s="105">
        <f>Detail!H128</f>
        <v>0</v>
      </c>
      <c r="F36" s="105" t="e">
        <f>Detail!I128</f>
        <v>#DIV/0!</v>
      </c>
      <c r="G36" s="105" t="e">
        <f>Detail!J128</f>
        <v>#DIV/0!</v>
      </c>
      <c r="H36" s="105" t="e">
        <f>Detail!K128</f>
        <v>#DIV/0!</v>
      </c>
      <c r="I36" s="105" t="e">
        <f>Detail!L128</f>
        <v>#DIV/0!</v>
      </c>
    </row>
    <row r="37" spans="5:9">
      <c r="E37" s="106" t="str">
        <f>Detail!H129</f>
        <v>check - should be zero</v>
      </c>
      <c r="F37" s="106"/>
      <c r="G37" s="106"/>
      <c r="H37" s="106"/>
      <c r="I37" s="106" t="e">
        <f>Detail!L129</f>
        <v>#DIV/0!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:XFD1048576"/>
    </sheetView>
  </sheetViews>
  <sheetFormatPr defaultRowHeight="15"/>
  <sheetData/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PublishingExpirationDate xmlns="http://schemas.microsoft.com/sharepoint/v3" xsi:nil="true"/>
    <PublishingStartDate xmlns="http://schemas.microsoft.com/sharepoint/v3" xsi:nil="true"/>
    <_dlc_DocId xmlns="559e8a90-c5f0-4960-93bb-48a9a6be2d22">R63NPHTH4QFH-150-1069</_dlc_DocId>
    <_dlc_DocIdUrl xmlns="559e8a90-c5f0-4960-93bb-48a9a6be2d22">
      <Url xmlns="559e8a90-c5f0-4960-93bb-48a9a6be2d22">http://staffnet/academic-services/CTESS/Validation/_layouts/15/DocIdRedir.aspx?ID=R63NPHTH4QFH-150-1069</Url>
      <Description xmlns="559e8a90-c5f0-4960-93bb-48a9a6be2d22">R63NPHTH4QFH-150-1069</Description>
    </_dlc_DocIdUrl>
    <_dlc_DocIdPersistId xmlns="559e8a90-c5f0-4960-93bb-48a9a6be2d22">false</_dlc_DocIdPersis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2A14C4530ED47B3A76781C44D8D51" ma:contentTypeVersion="1" ma:contentTypeDescription="Create a new document." ma:contentTypeScope="" ma:versionID="4bcb8712a67b8625ee3befe780b8b345">
  <xsd:schema xmlns:xsd="http://www.w3.org/2001/XMLSchema" xmlns:xs="http://www.w3.org/2001/XMLSchema" xmlns:p="http://schemas.microsoft.com/office/2006/metadata/properties" xmlns:ns1="http://schemas.microsoft.com/sharepoint/v3" xmlns:ns2="559e8a90-c5f0-4960-93bb-48a9a6be2d22" targetNamespace="http://schemas.microsoft.com/office/2006/metadata/properties" ma:root="true" ma:fieldsID="ddee45546779fa804755fe3de612b43d" ns1:_="" ns2:_="">
    <xsd:import namespace="http://schemas.microsoft.com/sharepoint/v3"/>
    <xsd:import namespace="559e8a90-c5f0-4960-93bb-48a9a6be2d2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8a90-c5f0-4960-93bb-48a9a6be2d2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8D42C-2BAE-43E3-BA68-506EE937CF91}"/>
</file>

<file path=customXml/itemProps2.xml><?xml version="1.0" encoding="utf-8"?>
<ds:datastoreItem xmlns:ds="http://schemas.openxmlformats.org/officeDocument/2006/customXml" ds:itemID="{E929794E-7324-4AAF-9744-3B815917F525}"/>
</file>

<file path=customXml/itemProps3.xml><?xml version="1.0" encoding="utf-8"?>
<ds:datastoreItem xmlns:ds="http://schemas.openxmlformats.org/officeDocument/2006/customXml" ds:itemID="{5DF410D9-52F0-41FC-A1E2-525228C9A6D4}"/>
</file>

<file path=customXml/itemProps4.xml><?xml version="1.0" encoding="utf-8"?>
<ds:datastoreItem xmlns:ds="http://schemas.openxmlformats.org/officeDocument/2006/customXml" ds:itemID="{84DBBC8E-5A0B-4128-B062-9F3BA109BBC3}"/>
</file>

<file path=docProps/app.xml><?xml version="1.0" encoding="utf-8"?>
<Properties xmlns="http://schemas.openxmlformats.org/officeDocument/2006/extended-properties">
  <Application>Microsoft Excel</Application>
  <Company>SMUC</Company>
  <AppVersion>14.0300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smuc</dc:creator>
  <cp:keywords/>
  <cp:lastModifiedBy>Mandhir Gill</cp:lastModifiedBy>
  <dcterms:created xsi:type="dcterms:W3CDTF">2012-06-19T09:32:45Z</dcterms:created>
  <dcterms:modified xsi:type="dcterms:W3CDTF">2021-07-22T12:35:07Z</dcterms:modified>
  <dc:subject>Costing Template for New Programme Proposals and Collaborative Arrangement</dc:subject>
  <cp:lastPrinted>2012-09-13T14:05:30Z</cp:lastPrinted>
  <dc:title>Costing-Template-for-New-Projects-and-Collaborative-Arrangements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0x010100B312A14C4530ED47B3A76781C44D8D51</vt:lpstr>
  </property>
  <property fmtid="{D5CDD505-2E9C-101B-9397-08002B2CF9AE}" pid="3" name="_dlc_DocIdItemGuid">
    <vt:lpstr>d8a0f645-229f-4ed3-8584-c06fac2f099b</vt:lpstr>
  </property>
  <property fmtid="{D5CDD505-2E9C-101B-9397-08002B2CF9AE}" pid="4" name="xd_Signature">
    <vt:bool>false</vt:bool>
  </property>
  <property fmtid="{D5CDD505-2E9C-101B-9397-08002B2CF9AE}" pid="5" name="xd_ProgID">
    <vt:lpstr/>
  </property>
  <property fmtid="{D5CDD505-2E9C-101B-9397-08002B2CF9AE}" pid="6" name="_SourceUrl">
    <vt:lpstr/>
  </property>
  <property fmtid="{D5CDD505-2E9C-101B-9397-08002B2CF9AE}" pid="7" name="_SharedFileIndex">
    <vt:lpstr/>
  </property>
  <property fmtid="{D5CDD505-2E9C-101B-9397-08002B2CF9AE}" pid="8" name="TemplateUrl">
    <vt:lpstr/>
  </property>
  <property fmtid="{D5CDD505-2E9C-101B-9397-08002B2CF9AE}" pid="9" name="Order">
    <vt:r8>106900</vt:r8>
  </property>
</Properties>
</file>