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0417"/>
  <workbookPr codeName="ThisWorkbook"/>
  <bookViews>
    <workbookView xWindow="-120" yWindow="-120" windowWidth="29040" windowHeight="15840"/>
  </bookViews>
  <sheets>
    <sheet name="Request to Appoint" sheetId="1" r:id="rId1"/>
    <sheet name="Total Hours Guide" sheetId="3" r:id="rId2" state="hidden"/>
    <sheet name="Module Hrs Calc" sheetId="5" r:id="rId3"/>
    <sheet name="Background Lists" sheetId="6" r:id="rId4" state="hidden"/>
    <sheet name="Sheet2" sheetId="2" r:id="rId5" state="hidden"/>
  </sheets>
  <definedNames>
    <definedName name="DBS" comment="">Sheet2!$A$28</definedName>
    <definedName name="Pay" comment="">Sheet2!$A$16:$A$19</definedName>
    <definedName name="Reason" comment="">Sheet2!$A$21:$A$26</definedName>
    <definedName name="Role" comment="">Sheet2!$A$10:$A$14</definedName>
    <definedName name="roleTitle_Rate" comment="This holds the role title and the rate ">Sheet2!$A$10:$B$14</definedName>
    <definedName name="School" comment="">Sheet2!$A$1:$A$4</definedName>
    <definedName name="Schools" comment="">Sheet2!$A$1:$A$6</definedName>
    <definedName name="Text11" comment="" localSheetId="0">'Request to Appoint'!#REF!</definedName>
    <definedName name="Text12" comment="" localSheetId="0">'Request to Appoint'!#REF!</definedName>
    <definedName name="Text13" comment="" localSheetId="0">'Request to Appoint'!#REF!</definedName>
    <definedName name="Text14" comment="" localSheetId="0">'Request to Appoint'!#REF!</definedName>
    <definedName name="Text28" comment="" localSheetId="0">'Request to Appoint'!#REF!</definedName>
    <definedName name="Text29" comment="" localSheetId="0">'Request to Appoint'!#REF!</definedName>
    <definedName name="Text3" comment="" localSheetId="0">'Request to Appoint'!#REF!</definedName>
    <definedName name="Text38" comment="" localSheetId="0">'Request to Appoint'!#REF!</definedName>
    <definedName name="Text39" comment="" localSheetId="0">'Request to Appoint'!#REF!</definedName>
    <definedName name="Text4" comment="" localSheetId="0">'Request to Appoint'!#REF!</definedName>
    <definedName name="Text5" comment="" localSheetId="0">'Request to Appoint'!#REF!</definedName>
    <definedName name="Text6" comment="" localSheetId="0">'Request to Appoint'!#REF!</definedName>
  </definedNames>
  <calcPr fullPrecision="1"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Mark Johnson</author>
  </authors>
  <commentList>
    <comment ref="H25" authorId="0">
      <text>
        <r>
          <t/>
        </r>
        <r>
          <rPr>
            <b/>
            <sz val="9"/>
            <color indexed="81"/>
            <rFont val="Tahoma"/>
            <family val="2"/>
            <charset val="0"/>
          </rPr>
          <t>10% for resits built into calculation</t>
        </r>
      </text>
    </comment>
    <comment ref="D27" authorId="0">
      <text>
        <r>
          <t/>
        </r>
        <r>
          <rPr>
            <b/>
            <sz val="9"/>
            <color indexed="81"/>
            <rFont val="Tahoma"/>
            <family val="2"/>
            <charset val="0"/>
          </rPr>
          <t>Managerial discretion</t>
        </r>
      </text>
    </comment>
    <comment ref="G19" authorId="0">
      <text>
        <r>
          <t/>
        </r>
        <r>
          <rPr>
            <b/>
            <sz val="9"/>
            <color indexed="81"/>
            <rFont val="Tahoma"/>
            <family val="2"/>
            <charset val="0"/>
          </rPr>
          <t xml:space="preserve">Up to 10 hrs manager discretion </t>
        </r>
      </text>
    </comment>
    <comment ref="G20" authorId="0">
      <text>
        <r>
          <t/>
        </r>
        <r>
          <rPr>
            <b/>
            <sz val="9"/>
            <color indexed="81"/>
            <rFont val="Tahoma"/>
            <family val="2"/>
            <charset val="0"/>
          </rPr>
          <t>Up to 5 hours - manager discretion</t>
        </r>
      </text>
    </comment>
    <comment ref="G21" authorId="0">
      <text>
        <r>
          <t/>
        </r>
        <r>
          <rPr>
            <b/>
            <sz val="9"/>
            <color indexed="81"/>
            <rFont val="Tahoma"/>
            <family val="2"/>
            <charset val="0"/>
          </rPr>
          <t xml:space="preserve">Between 5 &amp; 15 hours - manager discretion </t>
        </r>
      </text>
    </comment>
  </commentList>
</comments>
</file>

<file path=xl/sharedStrings.xml><?xml version="1.0" encoding="utf-8"?>
<sst xmlns="http://schemas.openxmlformats.org/spreadsheetml/2006/main" uniqueCount="158" count="222">
  <si>
    <t>LINK TUTOR Request Form 2025/2026</t>
  </si>
  <si>
    <r>
      <t xml:space="preserve">This form is to request a HPA Contract for a new or existing HPA staff member of the Academic Year 2025 - 2026. The role to be undertaken and the payable hourly rate determined by reference to the Role Definition Model and pay scale band/point. 
Section 1 - Completed by the Course Lead / Associate Head and must be authorised by the Head of School and Dean of Faculty with an electronic signature. Form is returned to the Course Lead / Associate Head. 
Section 2 - Course Lead / Assocaite Head conducts the recruitment process and sends this completed form with attachments to the designated Faculty Administrator. 
Section 3 - Designated Administrator sends out Starter Pack to HPA &amp; logs HPA details on monitoring sheet. The new HPA, (not returnees; HPA's who have worked for St Mary's previously) completes the online form and returns the Bank details and HMRC papers to the Faculty Administrator. 
Section 4 - Faculty Administrator submits completed papers (Request Form, Starter Pack and Right to work) to Human Resources Shared Drive on Microsoft Teams and notifies HR via HPAhelpdesk@stmarys.ac.uk, the contract will then be issued to the HPA. HR will cc’s the Departmental Administrator when sending out the contract. Faculty Administrator sends out the Hours Allocation Letter to the HPA.
</t>
    </r>
    <r>
      <rPr>
        <b/>
        <sz val="11"/>
        <color rgb="FFFF0000"/>
        <rFont val="Calibri"/>
        <family val="2"/>
        <charset val="0"/>
        <scheme val="minor"/>
      </rPr>
      <t>Link to detailed Hourly Paid Staff Manager Guidance add here</t>
    </r>
  </si>
  <si>
    <t>Section 1 - Resource Authorisation</t>
  </si>
  <si>
    <r>
      <t>Key for Reason Code:  A</t>
    </r>
    <r>
      <rPr>
        <sz val="9"/>
        <rFont val="Helvetica"/>
        <family val="2"/>
        <charset val="0"/>
      </rPr>
      <t xml:space="preserve"> (sickness/absence cover)  </t>
    </r>
    <r>
      <rPr>
        <b/>
        <sz val="9"/>
        <rFont val="Helvetica"/>
        <family val="2"/>
        <charset val="0"/>
      </rPr>
      <t xml:space="preserve">B </t>
    </r>
    <r>
      <rPr>
        <sz val="9"/>
        <rFont val="Helvetica"/>
        <family val="2"/>
        <charset val="0"/>
      </rPr>
      <t xml:space="preserve">(to cover a vacancy)  </t>
    </r>
    <r>
      <rPr>
        <b/>
        <sz val="9"/>
        <rFont val="Helvetica"/>
        <family val="2"/>
        <charset val="0"/>
      </rPr>
      <t xml:space="preserve">C </t>
    </r>
    <r>
      <rPr>
        <sz val="9"/>
        <rFont val="Helvetica"/>
        <family val="2"/>
        <charset val="0"/>
      </rPr>
      <t xml:space="preserve">(to cover existing staff research / academic leave)  </t>
    </r>
    <r>
      <rPr>
        <b/>
        <sz val="9"/>
        <rFont val="Helvetica"/>
        <family val="2"/>
        <charset val="0"/>
      </rPr>
      <t>D</t>
    </r>
    <r>
      <rPr>
        <sz val="9"/>
        <rFont val="Helvetica"/>
        <family val="2"/>
        <charset val="0"/>
      </rPr>
      <t xml:space="preserve"> (commercial short course) </t>
    </r>
    <r>
      <rPr>
        <b/>
        <sz val="9"/>
        <rFont val="Helvetica"/>
        <family val="2"/>
        <charset val="0"/>
      </rPr>
      <t xml:space="preserve"> E</t>
    </r>
    <r>
      <rPr>
        <sz val="9"/>
        <rFont val="Helvetica"/>
        <family val="2"/>
        <charset val="0"/>
      </rPr>
      <t xml:space="preserve"> (specialist / professional lectures for limited period) </t>
    </r>
    <r>
      <rPr>
        <b/>
        <sz val="9"/>
        <rFont val="Helvetica"/>
        <family val="2"/>
        <charset val="0"/>
      </rPr>
      <t xml:space="preserve"> F</t>
    </r>
    <r>
      <rPr>
        <sz val="9"/>
        <rFont val="Helvetica"/>
        <family val="2"/>
        <charset val="0"/>
      </rPr>
      <t xml:space="preserve"> (other)</t>
    </r>
  </si>
  <si>
    <t>HPA ROLE</t>
  </si>
  <si>
    <t>Module Contract Details</t>
  </si>
  <si>
    <t>Request Type</t>
  </si>
  <si>
    <t>Role Title</t>
  </si>
  <si>
    <t>DBS Check required?</t>
  </si>
  <si>
    <t>Module Code</t>
  </si>
  <si>
    <t>Module Name</t>
  </si>
  <si>
    <t>Cost Code</t>
  </si>
  <si>
    <t>Start Date</t>
  </si>
  <si>
    <t>End Date</t>
  </si>
  <si>
    <t>Total Hours 
(incl marking, prep etc.)</t>
  </si>
  <si>
    <t>Hourly Rate of Pay (01.08.25)</t>
  </si>
  <si>
    <t>Total incl Annual Leave Entitlement</t>
  </si>
  <si>
    <t>Reason code 
(see above key)</t>
  </si>
  <si>
    <t>New HPA Staff</t>
  </si>
  <si>
    <t>Facilitator</t>
  </si>
  <si>
    <t>Yes</t>
  </si>
  <si>
    <t>Module Convenor</t>
  </si>
  <si>
    <t>Link Tutor</t>
  </si>
  <si>
    <t>Associate Lecturer</t>
  </si>
  <si>
    <t>Total Hours</t>
  </si>
  <si>
    <t>Total gross pay</t>
  </si>
  <si>
    <t>REQUESTER (Course Lead/Hiring Manager)</t>
  </si>
  <si>
    <t>Checked and Confirmed by</t>
  </si>
  <si>
    <t>Name</t>
  </si>
  <si>
    <t>Date</t>
  </si>
  <si>
    <t>Job Title</t>
  </si>
  <si>
    <t xml:space="preserve">Electronic or Typed Signature </t>
  </si>
  <si>
    <t>AUTHORISATION BY HEAD OF SCHOOL</t>
  </si>
  <si>
    <t>I confirm that this contract is necessary, cannot be filled by existing resource and the costs have been confirmed</t>
  </si>
  <si>
    <t>Electronic or Typed Signature</t>
  </si>
  <si>
    <t xml:space="preserve">AUTHORISATION BY DEAN OF FACULTY </t>
  </si>
  <si>
    <r>
      <t>Section 2 - Appointment Details</t>
    </r>
    <r>
      <rPr>
        <b/>
        <sz val="11"/>
        <color theme="1"/>
        <rFont val="Calibri"/>
        <family val="2"/>
        <charset val="0"/>
        <scheme val="minor"/>
      </rPr>
      <t xml:space="preserve"> (Course Lead / Assocaite Head completes)</t>
    </r>
  </si>
  <si>
    <t>New Staff Member Details</t>
  </si>
  <si>
    <t>Surname</t>
  </si>
  <si>
    <t xml:space="preserve">Dempsey </t>
  </si>
  <si>
    <t>First Name</t>
  </si>
  <si>
    <t>Hannah</t>
  </si>
  <si>
    <t>Title</t>
  </si>
  <si>
    <t>Email address</t>
  </si>
  <si>
    <t>Postal address</t>
  </si>
  <si>
    <t>Post code</t>
  </si>
  <si>
    <t>Faculty/Service</t>
  </si>
  <si>
    <t>First Day of Work</t>
  </si>
  <si>
    <t>ATTACHMENTS REQUIRED AT TIME OF RECRUITMENT</t>
  </si>
  <si>
    <t>Right to Work documentation sighted (signed and dated)</t>
  </si>
  <si>
    <t>Satisfied with the suitability of the individual for this employment</t>
  </si>
  <si>
    <r>
      <t xml:space="preserve">Section 3 - Starter Information </t>
    </r>
    <r>
      <rPr>
        <b/>
        <sz val="11"/>
        <color theme="1"/>
        <rFont val="Calibri"/>
        <family val="2"/>
        <charset val="0"/>
        <scheme val="minor"/>
      </rPr>
      <t>(Faculty HPA Administrator completes)</t>
    </r>
  </si>
  <si>
    <t>Send out Starter Pack &amp; Log HPA Details</t>
  </si>
  <si>
    <t>HPA Timesheet Approver</t>
  </si>
  <si>
    <r>
      <t xml:space="preserve">Section 4- Notify Human Resources </t>
    </r>
    <r>
      <rPr>
        <b/>
        <sz val="11"/>
        <color theme="1"/>
        <rFont val="Calibri"/>
        <family val="2"/>
        <charset val="0"/>
        <scheme val="minor"/>
      </rPr>
      <t>(HPA Administrator completes)</t>
    </r>
  </si>
  <si>
    <t>HPA Administrator to Send to HPAhelpdesk@stmarys.ac.uk</t>
  </si>
  <si>
    <t>Basic Contractual Hours Guide</t>
  </si>
  <si>
    <t>WORKED EXAMPLE Basic Contractual Hours Guide</t>
  </si>
  <si>
    <t xml:space="preserve">Teaching </t>
  </si>
  <si>
    <t>Length of Student Contact (hrs)</t>
  </si>
  <si>
    <t>Instances 
(e.g. teaching weeks)</t>
  </si>
  <si>
    <t>Total
(hours)</t>
  </si>
  <si>
    <t>Total (hours)</t>
  </si>
  <si>
    <t>Lecture</t>
  </si>
  <si>
    <t>Seminar / workshop</t>
  </si>
  <si>
    <t xml:space="preserve">Tutorials </t>
  </si>
  <si>
    <t>Tutorials at discretion of PD</t>
  </si>
  <si>
    <t>Tutorials</t>
  </si>
  <si>
    <t>Preparation time</t>
  </si>
  <si>
    <t>Teaching Sub-total</t>
  </si>
  <si>
    <t>Marking</t>
  </si>
  <si>
    <t>Length of Essay</t>
  </si>
  <si>
    <t>Total Number of Assignments to Mark</t>
  </si>
  <si>
    <t>Minutes</t>
  </si>
  <si>
    <t>Casework / essay</t>
  </si>
  <si>
    <t>3,000 words</t>
  </si>
  <si>
    <t>Casework /essay</t>
  </si>
  <si>
    <t>1,500 words</t>
  </si>
  <si>
    <t>Marking Subtotal</t>
  </si>
  <si>
    <t xml:space="preserve">Total Contractual Hours </t>
  </si>
  <si>
    <t>6,000 words</t>
  </si>
  <si>
    <t>12,000 words</t>
  </si>
  <si>
    <t>HPA - Single Module Hours Calculator (Associate Lecturer / Module Convenor)</t>
  </si>
  <si>
    <t>HPA Name</t>
  </si>
  <si>
    <t>Module Credits</t>
  </si>
  <si>
    <t>Reason / Rationale for Request:</t>
  </si>
  <si>
    <t>1. Teaching</t>
  </si>
  <si>
    <t>Category</t>
  </si>
  <si>
    <t>Allocated Hours</t>
  </si>
  <si>
    <t>Preparation Hours</t>
  </si>
  <si>
    <t>Hrs Allocated</t>
  </si>
  <si>
    <t>Notes</t>
  </si>
  <si>
    <t>Lecture or Workshop</t>
  </si>
  <si>
    <t>Total</t>
  </si>
  <si>
    <t>2. Module Convenor</t>
  </si>
  <si>
    <t>Responsibility</t>
  </si>
  <si>
    <t>Applicable</t>
  </si>
  <si>
    <t>Over 100 Students</t>
  </si>
  <si>
    <t>No</t>
  </si>
  <si>
    <t>Additional Complexity</t>
  </si>
  <si>
    <t>Franchised Programme</t>
  </si>
  <si>
    <t>3. Marking Assessments</t>
  </si>
  <si>
    <t>Assessment</t>
  </si>
  <si>
    <t>Student Level</t>
  </si>
  <si>
    <t>Hrs Per Student</t>
  </si>
  <si>
    <t>Module Credit Prorate</t>
  </si>
  <si>
    <t>Number of Students</t>
  </si>
  <si>
    <t>% Allocation of Module Assessment</t>
  </si>
  <si>
    <t>Zero Credit Module Assessment</t>
  </si>
  <si>
    <t>NA</t>
  </si>
  <si>
    <t>4. Supervision</t>
  </si>
  <si>
    <t>Type</t>
  </si>
  <si>
    <t>Hours</t>
  </si>
  <si>
    <t>Foundation Year</t>
  </si>
  <si>
    <t xml:space="preserve">L4/5/6 (up to 20 credit module) </t>
  </si>
  <si>
    <t>L4/5/6 (21 - 40 credit module)</t>
  </si>
  <si>
    <t>L7 (60 credit module)</t>
  </si>
  <si>
    <t>Undergraduate (UG) placement year</t>
  </si>
  <si>
    <t xml:space="preserve">Postgraduate Research (PGR) full-time </t>
  </si>
  <si>
    <t xml:space="preserve">Postgraduate Research (PGR) part-time </t>
  </si>
  <si>
    <t xml:space="preserve">Basic Hourly Rate </t>
  </si>
  <si>
    <t>Basic Cost</t>
  </si>
  <si>
    <t>Gross HPA Pay Received</t>
  </si>
  <si>
    <t>Ers NI Rate</t>
  </si>
  <si>
    <t>Ers NI Cost</t>
  </si>
  <si>
    <t>TPS Cost</t>
  </si>
  <si>
    <t>Budgetary Purposes - with Oncosts</t>
  </si>
  <si>
    <t>Teaching Category</t>
  </si>
  <si>
    <t>Yes / No</t>
  </si>
  <si>
    <t>% of Assessment</t>
  </si>
  <si>
    <t>Zero</t>
  </si>
  <si>
    <t>Foundation L4 L5 L6</t>
  </si>
  <si>
    <t>Seminar or Practical</t>
  </si>
  <si>
    <t>Level 7</t>
  </si>
  <si>
    <t>Repeat Session</t>
  </si>
  <si>
    <t>School of Arts and Humanities</t>
  </si>
  <si>
    <t>School of Education, Theology and Leadership</t>
  </si>
  <si>
    <t>School of Management and Social Sciences</t>
  </si>
  <si>
    <t>School of Sport, Health and Applied Science</t>
  </si>
  <si>
    <t>International</t>
  </si>
  <si>
    <t>Centre for Workplace Learning</t>
  </si>
  <si>
    <t>Enterprise and Innovation</t>
  </si>
  <si>
    <t>Short Course Tutor</t>
  </si>
  <si>
    <t>A</t>
  </si>
  <si>
    <t>B</t>
  </si>
  <si>
    <t>C</t>
  </si>
  <si>
    <t>D</t>
  </si>
  <si>
    <t>E</t>
  </si>
  <si>
    <t>F</t>
  </si>
  <si>
    <t>Semester 1</t>
  </si>
  <si>
    <t>Semester 2</t>
  </si>
  <si>
    <t>Semester 1 &amp; 2</t>
  </si>
  <si>
    <t>1 Sept to 28 Feb</t>
  </si>
  <si>
    <t>1 Jan to 31 July</t>
  </si>
  <si>
    <t>1 Sept to 31 July</t>
  </si>
  <si>
    <t>Total Hours Guide</t>
  </si>
  <si>
    <t>Current Staff - Additional HPA Role</t>
  </si>
  <si>
    <t>Current Staff - Additional Hours</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</si>
</sst>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8" formatCode="&quot;£&quot;#,##0.00;[Red]\-&quot;£&quot;#,##0.00"/>
    <numFmt numFmtId="164" formatCode="&quot;£&quot;#,##0.00"/>
  </numFmts>
  <fonts count="30">
    <font>
      <sz val="11"/>
      <color theme="1"/>
      <name val="Calibri"/>
      <family val="2"/>
      <charset val="0"/>
      <scheme val="minor"/>
    </font>
    <font>
      <b/>
      <sz val="10"/>
      <color rgb="FFFFFFFF"/>
      <name val="Helvetica"/>
      <family val="2"/>
      <charset val="0"/>
    </font>
    <font>
      <b/>
      <sz val="10"/>
      <color rgb="FF17365D"/>
      <name val="Helvetica"/>
      <family val="2"/>
      <charset val="0"/>
    </font>
    <font>
      <sz val="10"/>
      <color rgb="FF17365D"/>
      <name val="Helvetica"/>
      <family val="2"/>
      <charset val="0"/>
    </font>
    <font>
      <sz val="11"/>
      <color theme="1"/>
      <name val="Calibri"/>
      <family val="2"/>
      <charset val="0"/>
      <scheme val="minor"/>
    </font>
    <font>
      <sz val="10"/>
      <color theme="4" tint="-0.499954222235786"/>
      <name val="Helvetica"/>
      <family val="2"/>
      <charset val="0"/>
    </font>
    <font>
      <b/>
      <sz val="10"/>
      <color theme="0"/>
      <name val="Helvetica"/>
      <family val="2"/>
      <charset val="0"/>
    </font>
    <font>
      <b/>
      <sz val="10"/>
      <name val="Helvetica"/>
      <family val="2"/>
      <charset val="0"/>
    </font>
    <font>
      <b/>
      <sz val="10"/>
      <color rgb="FF002060"/>
      <name val="Helvetica"/>
      <family val="2"/>
      <charset val="0"/>
    </font>
    <font>
      <b/>
      <sz val="10"/>
      <color rgb="FF002060"/>
      <name val="Calibri"/>
      <family val="2"/>
      <charset val="0"/>
      <scheme val="minor"/>
    </font>
    <font>
      <sz val="10"/>
      <color theme="1"/>
      <name val="Calibri"/>
      <family val="2"/>
      <charset val="0"/>
      <scheme val="minor"/>
    </font>
    <font>
      <b/>
      <sz val="10"/>
      <color theme="8" tint="-0.249946592608417"/>
      <name val="Helvetica"/>
      <family val="2"/>
      <charset val="0"/>
    </font>
    <font>
      <b/>
      <u val="single"/>
      <sz val="11"/>
      <color theme="1"/>
      <name val="Calibri"/>
      <family val="2"/>
      <charset val="0"/>
      <scheme val="minor"/>
    </font>
    <font>
      <b/>
      <sz val="11"/>
      <color theme="1"/>
      <name val="Calibri"/>
      <family val="2"/>
      <charset val="0"/>
      <scheme val="minor"/>
    </font>
    <font>
      <b/>
      <sz val="16"/>
      <color theme="4" tint="-0.249946592608417"/>
      <name val="Calibri"/>
      <family val="2"/>
      <charset val="0"/>
      <scheme val="minor"/>
    </font>
    <font>
      <sz val="11"/>
      <color rgb="FFFF0000"/>
      <name val="Calibri"/>
      <family val="2"/>
      <charset val="0"/>
      <scheme val="minor"/>
    </font>
    <font>
      <sz val="11"/>
      <color theme="0"/>
      <name val="Calibri"/>
      <family val="2"/>
      <charset val="0"/>
      <scheme val="minor"/>
    </font>
    <font>
      <b/>
      <u val="single"/>
      <sz val="10"/>
      <color theme="1"/>
      <name val="Calibri"/>
      <family val="2"/>
      <charset val="0"/>
      <scheme val="minor"/>
    </font>
    <font>
      <sz val="10"/>
      <name val="Calibri"/>
      <family val="2"/>
      <charset val="0"/>
      <scheme val="minor"/>
    </font>
    <font>
      <sz val="10"/>
      <color rgb="FFFF0000"/>
      <name val="Calibri"/>
      <family val="2"/>
      <charset val="0"/>
      <scheme val="minor"/>
    </font>
    <font>
      <sz val="10"/>
      <color theme="0"/>
      <name val="Calibri"/>
      <family val="2"/>
      <charset val="0"/>
      <scheme val="minor"/>
    </font>
    <font>
      <b/>
      <sz val="10"/>
      <color theme="1"/>
      <name val="Calibri"/>
      <family val="2"/>
      <charset val="0"/>
      <scheme val="minor"/>
    </font>
    <font>
      <b/>
      <sz val="9"/>
      <name val="Helvetica"/>
      <family val="2"/>
      <charset val="0"/>
    </font>
    <font>
      <sz val="9"/>
      <name val="Helvetica"/>
      <family val="2"/>
      <charset val="0"/>
    </font>
    <font>
      <sz val="11"/>
      <name val="Calibri"/>
      <family val="2"/>
      <charset val="0"/>
      <scheme val="minor"/>
    </font>
    <font>
      <b/>
      <sz val="11"/>
      <color theme="0"/>
      <name val="Calibri"/>
      <family val="2"/>
      <charset val="0"/>
      <scheme val="minor"/>
    </font>
    <font>
      <b/>
      <sz val="11"/>
      <color rgb="FFFF0000"/>
      <name val="Calibri"/>
      <family val="2"/>
      <charset val="0"/>
      <scheme val="minor"/>
    </font>
    <font>
      <b/>
      <sz val="9"/>
      <color indexed="81"/>
      <name val="Tahoma"/>
      <family val="2"/>
      <charset val="0"/>
    </font>
    <font>
      <sz val="8"/>
      <color rgb="FF000000"/>
      <name val="Segoe UI"/>
      <family val="2"/>
      <charset val="0"/>
    </font>
    <font>
      <sz val="8"/>
      <name val="Segoe UI"/>
      <charset val="0"/>
    </font>
  </fonts>
  <fills count="8">
    <fill>
      <patternFill patternType="none">
        <fgColor indexed="64"/>
        <bgColor indexed="65"/>
      </patternFill>
    </fill>
    <fill>
      <patternFill patternType="gray125">
        <fgColor indexed="64"/>
        <bgColor indexed="65"/>
      </patternFill>
    </fill>
    <fill>
      <patternFill patternType="solid">
        <fgColor theme="4" tint="0.79995117038483843"/>
        <bgColor indexed="64"/>
      </patternFill>
    </fill>
    <fill>
      <patternFill patternType="solid">
        <fgColor theme="1"/>
        <bgColor indexed="64"/>
      </patternFill>
    </fill>
    <fill>
      <patternFill patternType="solid">
        <fgColor theme="7" tint="0.79995117038483843"/>
        <bgColor indexed="64"/>
      </patternFill>
    </fill>
    <fill>
      <patternFill patternType="solid">
        <fgColor theme="4" tint="0.79998168889431442"/>
        <bgColor indexed="64"/>
      </patternFill>
    </fill>
    <fill>
      <patternFill patternType="solid">
        <fgColor theme="4" tint="-0.499954222235786"/>
        <bgColor indexed="64"/>
      </patternFill>
    </fill>
    <fill>
      <patternFill patternType="solid">
        <fgColor rgb="FF548DD4"/>
        <bgColor indexed="64"/>
      </patternFill>
    </fill>
  </fills>
  <borders count="46">
    <border>
      <left/>
      <right/>
      <top/>
      <bottom/>
      <diagonal/>
    </border>
    <border>
      <left/>
      <right/>
      <top style="medium">
        <color rgb="FF0F243E"/>
      </top>
      <bottom style="medium">
        <color rgb="FF0F243E"/>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rgb="FF0F243E"/>
      </bottom>
      <diagonal/>
    </border>
    <border>
      <left style="medium">
        <color indexed="64"/>
      </left>
      <right style="medium">
        <color indexed="64"/>
      </right>
      <top/>
      <bottom style="medium">
        <color rgb="FF0F243E"/>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rgb="FF0F243E"/>
      </top>
      <bottom/>
      <diagonal/>
    </border>
    <border>
      <left/>
      <right/>
      <top style="medium">
        <color rgb="FF0F243E"/>
      </top>
      <bottom/>
      <diagonal/>
    </border>
    <border>
      <left/>
      <right style="medium">
        <color indexed="64"/>
      </right>
      <top style="medium">
        <color rgb="FF0F243E"/>
      </top>
      <bottom/>
      <diagonal/>
    </border>
    <border>
      <left style="medium">
        <color indexed="64"/>
      </left>
      <right/>
      <top style="medium">
        <color rgb="FF0F243E"/>
      </top>
      <bottom style="medium">
        <color indexed="64"/>
      </bottom>
      <diagonal/>
    </border>
    <border>
      <left/>
      <right/>
      <top style="medium">
        <color rgb="FF0F243E"/>
      </top>
      <bottom style="medium">
        <color indexed="64"/>
      </bottom>
      <diagonal/>
    </border>
    <border>
      <left/>
      <right style="medium">
        <color indexed="64"/>
      </right>
      <top style="medium">
        <color rgb="FF0F243E"/>
      </top>
      <bottom style="medium">
        <color indexed="64"/>
      </bottom>
      <diagonal/>
    </border>
    <border>
      <left style="medium">
        <color indexed="64"/>
      </left>
      <right/>
      <top style="medium">
        <color rgb="FF0F243E"/>
      </top>
      <bottom style="medium">
        <color rgb="FF0F243E"/>
      </bottom>
      <diagonal/>
    </border>
    <border>
      <left/>
      <right style="medium">
        <color indexed="64"/>
      </right>
      <top style="medium">
        <color rgb="FF0F243E"/>
      </top>
      <bottom style="medium">
        <color rgb="FF0F243E"/>
      </bottom>
      <diagonal/>
    </border>
    <border>
      <left style="medium">
        <color indexed="64"/>
      </left>
      <right/>
      <top/>
      <bottom style="medium">
        <color rgb="FF0F243E"/>
      </bottom>
      <diagonal/>
    </border>
    <border>
      <left/>
      <right style="medium">
        <color indexed="64"/>
      </right>
      <top/>
      <bottom style="medium">
        <color rgb="FF0F243E"/>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s>
  <cellStyleXfs count="226">
    <xf numFmtId="0" fontId="0" fillId="0" borderId="0"/>
  </cellStyleXfs>
  <cellXfs>
    <xf numFmtId="0" fontId="0" fillId="0" borderId="0" xfId="0"/>
    <xf numFmtId="8" fontId="0" fillId="0" borderId="0" xfId="0" applyNumberFormat="1"/>
    <xf numFmtId="0" fontId="2" fillId="0" borderId="1" xfId="0" applyAlignment="1" applyBorder="1" applyFont="1">
      <alignment horizontal="center" vertical="center" wrapText="1"/>
    </xf>
    <xf numFmtId="0" fontId="2" fillId="0" borderId="2" xfId="0" applyAlignment="1" applyBorder="1" applyFont="1">
      <alignment vertical="center" wrapText="1"/>
    </xf>
    <xf numFmtId="0" fontId="2" fillId="0" borderId="3" xfId="0" applyAlignment="1" applyBorder="1" applyFont="1">
      <alignment vertical="center" wrapText="1"/>
    </xf>
    <xf numFmtId="0" fontId="10" fillId="0" borderId="0" xfId="0" applyFont="1"/>
    <xf numFmtId="0" fontId="2" fillId="0" borderId="3" xfId="0" applyAlignment="1" applyBorder="1" applyFont="1">
      <alignment horizontal="center" vertical="center" wrapText="1"/>
    </xf>
    <xf numFmtId="0" fontId="12" fillId="0" borderId="0" xfId="0" applyFont="1"/>
    <xf numFmtId="0" fontId="13" fillId="0" borderId="0" xfId="0" applyAlignment="1" applyFont="1">
      <alignment vertical="center"/>
    </xf>
    <xf numFmtId="0" fontId="12" fillId="0" borderId="0" xfId="0" applyAlignment="1" applyFont="1">
      <alignment vertical="center"/>
    </xf>
    <xf numFmtId="0" fontId="2" fillId="0" borderId="0" xfId="0" applyAlignment="1" applyFont="1">
      <alignment horizontal="center" vertical="center" wrapText="1"/>
    </xf>
    <xf numFmtId="0" fontId="0" fillId="0" borderId="0" xfId="0" applyAlignment="1">
      <alignment vertical="center" wrapText="1"/>
    </xf>
    <xf numFmtId="0" fontId="8" fillId="0" borderId="0" xfId="0" applyAlignment="1" applyFont="1">
      <alignment horizontal="center" vertical="center" wrapText="1"/>
    </xf>
    <xf numFmtId="0" fontId="9" fillId="0" borderId="0" xfId="0" applyAlignment="1" applyFont="1">
      <alignment vertical="center" wrapText="1"/>
    </xf>
    <xf numFmtId="0" fontId="9" fillId="0" borderId="0" xfId="0" applyAlignment="1" applyFont="1">
      <alignment horizontal="center" vertical="center" wrapText="1"/>
    </xf>
    <xf numFmtId="0" fontId="0" fillId="0" borderId="0" xfId="0" applyAlignment="1">
      <alignment horizontal="center" vertical="center" wrapText="1"/>
    </xf>
    <xf numFmtId="0" fontId="7" fillId="0" borderId="0" xfId="0" applyAlignment="1" applyFont="1">
      <alignment horizontal="center" vertical="center" wrapText="1"/>
    </xf>
    <xf numFmtId="0" fontId="1" fillId="0" borderId="0" xfId="0" applyAlignment="1" applyFont="1">
      <alignment horizontal="left" vertical="center" wrapText="1"/>
    </xf>
    <xf numFmtId="49" fontId="0" fillId="0" borderId="0" xfId="0" applyNumberFormat="1"/>
    <xf numFmtId="0" fontId="1" fillId="0" borderId="0" xfId="0" applyAlignment="1" applyFont="1">
      <alignment vertical="center" wrapText="1"/>
    </xf>
    <xf numFmtId="164" fontId="0" fillId="0" borderId="4" xfId="0" applyAlignment="1" applyBorder="1" applyNumberFormat="1">
      <alignment horizontal="right" vertical="center"/>
    </xf>
    <xf numFmtId="164" fontId="3" fillId="2" borderId="4" xfId="0" applyAlignment="1" applyBorder="1" applyFont="1" applyNumberFormat="1" applyFill="1">
      <alignment horizontal="right" vertical="center" wrapText="1"/>
    </xf>
    <xf numFmtId="0" fontId="3" fillId="0" borderId="4" xfId="0" applyAlignment="1" applyBorder="1" applyFont="1" applyProtection="1">
      <alignment vertical="center" wrapText="1"/>
      <protection locked="0"/>
    </xf>
    <xf numFmtId="0" fontId="11" fillId="0" borderId="3" xfId="0" applyAlignment="1" applyBorder="1" applyFont="1" applyProtection="1">
      <alignment horizontal="center" vertical="center"/>
      <protection locked="0"/>
    </xf>
    <xf numFmtId="0" fontId="3" fillId="0" borderId="4" xfId="0" applyAlignment="1" applyBorder="1" applyFont="1" applyProtection="1">
      <alignment horizontal="center" vertical="center" wrapText="1"/>
      <protection locked="0"/>
    </xf>
    <xf numFmtId="49" fontId="3" fillId="0" borderId="4" xfId="0" applyAlignment="1" applyBorder="1" applyFont="1" applyNumberFormat="1" applyProtection="1">
      <alignment vertical="center" wrapText="1"/>
      <protection locked="0"/>
    </xf>
    <xf numFmtId="0" fontId="10" fillId="0" borderId="5" xfId="0" applyAlignment="1" applyBorder="1" applyFont="1">
      <alignment vertical="center"/>
    </xf>
    <xf numFmtId="0" fontId="10" fillId="0" borderId="6" xfId="0" applyAlignment="1" applyBorder="1" applyFont="1">
      <alignment horizontal="center" vertical="center" wrapText="1"/>
    </xf>
    <xf numFmtId="0" fontId="10" fillId="0" borderId="7" xfId="0" applyAlignment="1" applyBorder="1" applyFont="1">
      <alignment horizontal="center" vertical="center" wrapText="1"/>
    </xf>
    <xf numFmtId="0" fontId="10" fillId="0" borderId="8" xfId="0" applyBorder="1" applyFont="1"/>
    <xf numFmtId="0" fontId="10" fillId="2" borderId="4" xfId="0" applyBorder="1" applyFont="1" applyFill="1" applyProtection="1">
      <protection locked="0"/>
    </xf>
    <xf numFmtId="0" fontId="10" fillId="0" borderId="4" xfId="0" applyBorder="1" applyFont="1"/>
    <xf numFmtId="0" fontId="10" fillId="0" borderId="9" xfId="0" applyBorder="1" applyFont="1"/>
    <xf numFmtId="0" fontId="10" fillId="2" borderId="4" xfId="0" applyBorder="1" applyFont="1" applyFill="1"/>
    <xf numFmtId="0" fontId="18" fillId="0" borderId="8" xfId="0" applyBorder="1" applyFont="1"/>
    <xf numFmtId="0" fontId="18" fillId="2" borderId="9" xfId="0" applyBorder="1" applyFont="1" applyFill="1" applyProtection="1">
      <protection locked="0"/>
    </xf>
    <xf numFmtId="0" fontId="19" fillId="0" borderId="0" xfId="0" applyFont="1"/>
    <xf numFmtId="0" fontId="18" fillId="2" borderId="9" xfId="0" applyBorder="1" applyFont="1" applyFill="1"/>
    <xf numFmtId="0" fontId="15" fillId="0" borderId="0" xfId="0" applyFont="1"/>
    <xf numFmtId="0" fontId="10" fillId="3" borderId="4" xfId="0" applyBorder="1" applyFont="1" applyFill="1"/>
    <xf numFmtId="0" fontId="10" fillId="0" borderId="10" xfId="0" applyBorder="1" applyFont="1"/>
    <xf numFmtId="0" fontId="10" fillId="3" borderId="11" xfId="0" applyBorder="1" applyFont="1" applyFill="1"/>
    <xf numFmtId="0" fontId="10" fillId="0" borderId="12" xfId="0" applyBorder="1" applyFont="1"/>
    <xf numFmtId="1" fontId="10" fillId="0" borderId="9" xfId="0" applyBorder="1" applyFont="1" applyNumberFormat="1"/>
    <xf numFmtId="1" fontId="10" fillId="0" borderId="12" xfId="0" applyBorder="1" applyFont="1" applyNumberFormat="1"/>
    <xf numFmtId="1" fontId="10" fillId="2" borderId="12" xfId="0" applyBorder="1" applyFont="1" applyNumberFormat="1" applyFill="1"/>
    <xf numFmtId="0" fontId="21" fillId="0" borderId="13" xfId="0" applyAlignment="1" applyBorder="1" applyFont="1">
      <alignment vertical="center" wrapText="1"/>
    </xf>
    <xf numFmtId="0" fontId="10" fillId="3" borderId="14" xfId="0" applyAlignment="1" applyBorder="1" applyFont="1" applyFill="1">
      <alignment vertical="center"/>
    </xf>
    <xf numFmtId="1" fontId="21" fillId="0" borderId="15" xfId="0" applyAlignment="1" applyBorder="1" applyFont="1" applyNumberFormat="1">
      <alignment vertical="center"/>
    </xf>
    <xf numFmtId="0" fontId="10" fillId="0" borderId="0" xfId="0" applyAlignment="1" applyFont="1">
      <alignment vertical="center"/>
    </xf>
    <xf numFmtId="0" fontId="19" fillId="3" borderId="4" xfId="0" applyBorder="1" applyFont="1" applyFill="1"/>
    <xf numFmtId="0" fontId="20" fillId="3" borderId="16" xfId="0" applyBorder="1" applyFont="1" applyFill="1"/>
    <xf numFmtId="0" fontId="20" fillId="3" borderId="17" xfId="0" applyBorder="1" applyFont="1" applyFill="1"/>
    <xf numFmtId="49" fontId="16" fillId="0" borderId="0" xfId="0" applyFont="1" applyNumberFormat="1"/>
    <xf numFmtId="0" fontId="2" fillId="0" borderId="18" xfId="0" applyAlignment="1" applyBorder="1" applyFont="1">
      <alignment horizontal="center" vertical="center" wrapText="1"/>
    </xf>
    <xf numFmtId="0" fontId="2" fillId="2" borderId="18" xfId="0" applyAlignment="1" applyBorder="1" applyFont="1" applyFill="1">
      <alignment horizontal="center" vertical="center" wrapText="1"/>
    </xf>
    <xf numFmtId="0" fontId="2" fillId="4" borderId="18" xfId="0" applyAlignment="1" applyBorder="1" applyFont="1" applyFill="1">
      <alignment horizontal="center" vertical="center" wrapText="1"/>
    </xf>
    <xf numFmtId="0" fontId="0" fillId="0" borderId="0" xfId="0" applyAlignment="1">
      <alignment horizontal="center" vertical="center"/>
    </xf>
    <xf numFmtId="0" fontId="2" fillId="0" borderId="4" xfId="0" applyAlignment="1" applyBorder="1" applyFont="1">
      <alignment horizontal="center" vertical="center" wrapText="1"/>
    </xf>
    <xf numFmtId="0" fontId="2" fillId="2" borderId="19" xfId="0" applyAlignment="1" applyBorder="1" applyFont="1" applyFill="1">
      <alignment horizontal="right" vertical="center" wrapText="1"/>
    </xf>
    <xf numFmtId="164" fontId="2" fillId="2" borderId="19" xfId="0" applyAlignment="1" applyBorder="1" applyFont="1" applyNumberFormat="1" applyFill="1">
      <alignment vertical="center" wrapText="1"/>
    </xf>
    <xf numFmtId="0" fontId="2" fillId="2" borderId="19" xfId="0" applyAlignment="1" applyBorder="1" applyFont="1" applyFill="1">
      <alignment vertical="center" wrapText="1"/>
    </xf>
    <xf numFmtId="0" fontId="2" fillId="0" borderId="20" xfId="0" applyAlignment="1" applyBorder="1" applyFont="1">
      <alignment horizontal="center" vertical="center" wrapText="1"/>
    </xf>
    <xf numFmtId="0" fontId="2" fillId="0" borderId="21" xfId="0" applyAlignment="1" applyBorder="1" applyFont="1" applyProtection="1">
      <alignment horizontal="center" vertical="center" wrapText="1"/>
      <protection locked="0"/>
    </xf>
    <xf numFmtId="0" fontId="9" fillId="0" borderId="22" xfId="0" applyAlignment="1" applyBorder="1" applyFont="1">
      <alignment horizontal="center" vertical="center" wrapText="1"/>
    </xf>
    <xf numFmtId="0" fontId="7" fillId="0" borderId="3" xfId="0" applyAlignment="1" applyBorder="1" applyFont="1">
      <alignment horizontal="center" vertical="center" wrapText="1"/>
    </xf>
    <xf numFmtId="0" fontId="7" fillId="0" borderId="22" xfId="0" applyAlignment="1" applyBorder="1" applyFont="1">
      <alignment horizontal="center" vertical="center" wrapText="1"/>
    </xf>
    <xf numFmtId="0" fontId="7" fillId="0" borderId="23" xfId="0" applyAlignment="1" applyBorder="1" applyFont="1" applyProtection="1">
      <alignment vertical="center" wrapText="1"/>
      <protection locked="0"/>
    </xf>
    <xf numFmtId="0" fontId="7" fillId="0" borderId="24" xfId="0" applyAlignment="1" applyBorder="1" applyFont="1" applyProtection="1">
      <alignment vertical="center" wrapText="1"/>
      <protection locked="0"/>
    </xf>
    <xf numFmtId="0" fontId="7" fillId="0" borderId="3" xfId="0" applyAlignment="1" applyBorder="1" applyFont="1" applyProtection="1">
      <alignment vertical="center" wrapText="1"/>
      <protection locked="0"/>
    </xf>
    <xf numFmtId="0" fontId="7" fillId="0" borderId="2" xfId="0" applyAlignment="1" applyBorder="1" applyFont="1" applyProtection="1">
      <alignment vertical="center" wrapText="1"/>
      <protection locked="0"/>
    </xf>
    <xf numFmtId="0" fontId="2" fillId="0" borderId="20" xfId="0" applyAlignment="1" applyBorder="1" applyFont="1" applyProtection="1">
      <alignment horizontal="center" vertical="center" wrapText="1"/>
      <protection locked="0"/>
    </xf>
    <xf numFmtId="0" fontId="2" fillId="2" borderId="4" xfId="0" applyAlignment="1" applyBorder="1" applyFont="1" applyFill="1">
      <alignment horizontal="right" vertical="center" wrapText="1"/>
    </xf>
    <xf numFmtId="0" fontId="11" fillId="0" borderId="23" xfId="0" applyAlignment="1" applyBorder="1" applyFont="1" applyProtection="1">
      <alignment horizontal="center" vertical="center"/>
      <protection locked="0"/>
    </xf>
    <xf numFmtId="0" fontId="7" fillId="0" borderId="23" xfId="0" applyAlignment="1" applyBorder="1" applyFont="1" applyProtection="1">
      <alignment horizontal="center" vertical="center" wrapText="1"/>
      <protection locked="0"/>
    </xf>
    <xf numFmtId="0" fontId="2" fillId="0" borderId="23" xfId="0" applyAlignment="1" applyBorder="1" applyFont="1">
      <alignment vertical="center" wrapText="1"/>
    </xf>
    <xf numFmtId="0" fontId="2" fillId="2" borderId="4" xfId="0" applyAlignment="1" applyBorder="1" applyFont="1" applyFill="1">
      <alignment horizontal="center" vertical="center" wrapText="1"/>
    </xf>
    <xf numFmtId="0" fontId="0" fillId="5" borderId="4" xfId="0" applyBorder="1" applyFill="1"/>
    <xf numFmtId="0" fontId="0" fillId="0" borderId="0" xfId="0" applyAlignment="1">
      <alignment horizontal="center"/>
    </xf>
    <xf numFmtId="0" fontId="0" fillId="5" borderId="4" xfId="0" applyAlignment="1" applyBorder="1" applyFill="1">
      <alignment vertical="center" wrapText="1"/>
    </xf>
    <xf numFmtId="0" fontId="13" fillId="0" borderId="4" xfId="0" applyAlignment="1" applyBorder="1" applyFont="1">
      <alignment horizontal="center"/>
    </xf>
    <xf numFmtId="0" fontId="13" fillId="5" borderId="4" xfId="0" applyAlignment="1" applyBorder="1" applyFont="1" applyFill="1">
      <alignment horizontal="center"/>
    </xf>
    <xf numFmtId="0" fontId="0" fillId="0" borderId="4" xfId="0" applyBorder="1"/>
    <xf numFmtId="0" fontId="25" fillId="3" borderId="4" xfId="0" applyAlignment="1" applyBorder="1" applyFont="1" applyFill="1">
      <alignment horizontal="right"/>
    </xf>
    <xf numFmtId="0" fontId="25" fillId="3" borderId="4" xfId="0" applyBorder="1" applyFont="1" applyFill="1"/>
    <xf numFmtId="0" fontId="0" fillId="3" borderId="4" xfId="0" applyBorder="1" applyFill="1"/>
    <xf numFmtId="0" fontId="0" fillId="3" borderId="0" xfId="0" applyFill="1"/>
    <xf numFmtId="0" fontId="13" fillId="5" borderId="4" xfId="0" applyAlignment="1" applyBorder="1" applyFont="1" applyFill="1">
      <alignment horizontal="center" vertical="center"/>
    </xf>
    <xf numFmtId="0" fontId="13" fillId="0" borderId="4" xfId="0" applyAlignment="1" applyBorder="1" applyFont="1">
      <alignment horizontal="center" vertical="center"/>
    </xf>
    <xf numFmtId="0" fontId="13" fillId="5" borderId="4" xfId="0" applyAlignment="1" applyBorder="1" applyFont="1" applyFill="1">
      <alignment horizontal="center" vertical="center" wrapText="1"/>
    </xf>
    <xf numFmtId="0" fontId="13" fillId="0" borderId="4" xfId="0" applyAlignment="1" applyBorder="1" applyFont="1">
      <alignment horizontal="center" vertical="center" wrapText="1"/>
    </xf>
    <xf numFmtId="49" fontId="0" fillId="5" borderId="4" xfId="0" applyAlignment="1" applyBorder="1" applyNumberFormat="1" applyFill="1">
      <alignment horizontal="left"/>
    </xf>
    <xf numFmtId="0" fontId="25" fillId="3" borderId="16" xfId="0" applyBorder="1" applyFont="1" applyFill="1"/>
    <xf numFmtId="0" fontId="25" fillId="3" borderId="25" xfId="0" applyBorder="1" applyFont="1" applyFill="1"/>
    <xf numFmtId="0" fontId="25" fillId="3" borderId="17" xfId="0" applyBorder="1" applyFont="1" applyFill="1"/>
    <xf numFmtId="0" fontId="13" fillId="5" borderId="4" xfId="0" applyBorder="1" applyFont="1" applyFill="1"/>
    <xf numFmtId="0" fontId="25" fillId="3" borderId="17" xfId="0" applyAlignment="1" applyBorder="1" applyFont="1" applyFill="1">
      <alignment horizontal="right" vertical="center"/>
    </xf>
    <xf numFmtId="164" fontId="13" fillId="5" borderId="4" xfId="0" applyBorder="1" applyFont="1" applyNumberFormat="1" applyFill="1"/>
    <xf numFmtId="164" fontId="13" fillId="5" borderId="4" xfId="0" applyAlignment="1" applyBorder="1" applyFont="1" applyNumberFormat="1" applyFill="1">
      <alignment vertical="center"/>
    </xf>
    <xf numFmtId="0" fontId="13" fillId="0" borderId="0" xfId="0" applyFont="1"/>
    <xf numFmtId="9" fontId="0" fillId="0" borderId="0" xfId="0" applyNumberFormat="1"/>
    <xf numFmtId="9" fontId="0" fillId="0" borderId="4" xfId="0" applyBorder="1" applyNumberFormat="1"/>
    <xf numFmtId="0" fontId="0" fillId="0" borderId="4" xfId="0" applyAlignment="1" applyBorder="1">
      <alignment horizontal="left"/>
    </xf>
    <xf numFmtId="0" fontId="14" fillId="0" borderId="0" xfId="0" applyAlignment="1" applyFont="1">
      <alignment horizontal="center" vertical="center" wrapText="1"/>
    </xf>
    <xf numFmtId="0" fontId="14" fillId="0" borderId="26" xfId="0" applyAlignment="1" applyBorder="1" applyFont="1">
      <alignment horizontal="center" vertical="center" wrapText="1"/>
    </xf>
    <xf numFmtId="0" fontId="2" fillId="0" borderId="23" xfId="0" applyAlignment="1" applyBorder="1" applyFont="1" applyProtection="1">
      <alignment horizontal="center" vertical="center" wrapText="1"/>
      <protection locked="0"/>
    </xf>
    <xf numFmtId="0" fontId="2" fillId="0" borderId="24" xfId="0" applyAlignment="1" applyBorder="1" applyFont="1" applyProtection="1">
      <alignment horizontal="center" vertical="center" wrapText="1"/>
      <protection locked="0"/>
    </xf>
    <xf numFmtId="0" fontId="6" fillId="6" borderId="4" xfId="0" applyAlignment="1" applyBorder="1" applyFont="1" applyFill="1">
      <alignment horizontal="center" vertical="center" wrapText="1"/>
    </xf>
    <xf numFmtId="0" fontId="2" fillId="0" borderId="16" xfId="0" applyAlignment="1" applyBorder="1" applyFont="1">
      <alignment horizontal="center" vertical="center" wrapText="1"/>
    </xf>
    <xf numFmtId="0" fontId="2" fillId="0" borderId="17" xfId="0" applyAlignment="1" applyBorder="1" applyFont="1">
      <alignment horizontal="center" vertical="center" wrapText="1"/>
    </xf>
    <xf numFmtId="49" fontId="3" fillId="0" borderId="16" xfId="0" applyAlignment="1" applyBorder="1" applyFont="1" applyNumberFormat="1" applyProtection="1">
      <alignment horizontal="center" vertical="center" wrapText="1"/>
      <protection locked="0"/>
    </xf>
    <xf numFmtId="49" fontId="3" fillId="0" borderId="17" xfId="0" applyAlignment="1" applyBorder="1" applyFont="1" applyNumberFormat="1" applyProtection="1">
      <alignment horizontal="center" vertical="center" wrapText="1"/>
      <protection locked="0"/>
    </xf>
    <xf numFmtId="0" fontId="6" fillId="6" borderId="16" xfId="0" applyAlignment="1" applyBorder="1" applyFont="1" applyFill="1">
      <alignment horizontal="center" vertical="center" wrapText="1"/>
    </xf>
    <xf numFmtId="0" fontId="6" fillId="6" borderId="25" xfId="0" applyAlignment="1" applyBorder="1" applyFont="1" applyFill="1">
      <alignment horizontal="center" vertical="center" wrapText="1"/>
    </xf>
    <xf numFmtId="0" fontId="6" fillId="6" borderId="17" xfId="0" applyAlignment="1" applyBorder="1" applyFont="1" applyFill="1">
      <alignment horizontal="center" vertical="center" wrapText="1"/>
    </xf>
    <xf numFmtId="0" fontId="22" fillId="4" borderId="4" xfId="0" applyAlignment="1" applyBorder="1" applyFont="1" applyFill="1">
      <alignment horizontal="left" vertical="center" wrapText="1"/>
    </xf>
    <xf numFmtId="0" fontId="24" fillId="0" borderId="4" xfId="0" applyAlignment="1" applyBorder="1" applyFont="1">
      <alignment horizontal="left" vertical="top" wrapText="1"/>
    </xf>
    <xf numFmtId="0" fontId="2" fillId="0" borderId="27" xfId="0" applyAlignment="1" applyBorder="1" applyFont="1" applyProtection="1">
      <alignment horizontal="center" vertical="center" wrapText="1"/>
      <protection locked="0"/>
    </xf>
    <xf numFmtId="0" fontId="2" fillId="0" borderId="28" xfId="0" applyAlignment="1" applyBorder="1" applyFont="1" applyProtection="1">
      <alignment horizontal="center" vertical="center" wrapText="1"/>
      <protection locked="0"/>
    </xf>
    <xf numFmtId="0" fontId="0" fillId="0" borderId="28" xfId="0" applyAlignment="1" applyBorder="1" applyProtection="1">
      <alignment vertical="center" wrapText="1"/>
      <protection locked="0"/>
    </xf>
    <xf numFmtId="0" fontId="0" fillId="0" borderId="28" xfId="0" applyAlignment="1" applyBorder="1" applyProtection="1">
      <protection locked="0"/>
    </xf>
    <xf numFmtId="0" fontId="0" fillId="0" borderId="29" xfId="0" applyAlignment="1" applyBorder="1" applyProtection="1">
      <protection locked="0"/>
    </xf>
    <xf numFmtId="0" fontId="2" fillId="0" borderId="30" xfId="0" applyAlignment="1" applyBorder="1" applyFont="1" applyProtection="1">
      <alignment horizontal="center" vertical="center"/>
      <protection locked="0"/>
    </xf>
    <xf numFmtId="0" fontId="2" fillId="0" borderId="31" xfId="0" applyAlignment="1" applyBorder="1" applyFont="1" applyProtection="1">
      <alignment horizontal="center" vertical="center"/>
      <protection locked="0"/>
    </xf>
    <xf numFmtId="0" fontId="2" fillId="0" borderId="32" xfId="0" applyAlignment="1" applyBorder="1" applyFont="1" applyProtection="1">
      <alignment horizontal="center" vertical="center"/>
      <protection locked="0"/>
    </xf>
    <xf numFmtId="0" fontId="3" fillId="0" borderId="33" xfId="0" applyAlignment="1" applyBorder="1" applyFont="1" applyProtection="1">
      <alignment horizontal="left" vertical="center" wrapText="1"/>
      <protection locked="0"/>
    </xf>
    <xf numFmtId="0" fontId="0" fillId="0" borderId="1" xfId="0" applyAlignment="1" applyBorder="1" applyProtection="1">
      <alignment horizontal="left" vertical="center" wrapText="1"/>
      <protection locked="0"/>
    </xf>
    <xf numFmtId="0" fontId="0" fillId="0" borderId="34" xfId="0" applyAlignment="1" applyBorder="1" applyProtection="1">
      <alignment horizontal="left" vertical="center" wrapText="1"/>
      <protection locked="0"/>
    </xf>
    <xf numFmtId="0" fontId="3" fillId="0" borderId="35" xfId="0" applyAlignment="1" applyBorder="1" applyFont="1" applyProtection="1">
      <alignment horizontal="left" vertical="center" wrapText="1"/>
      <protection locked="0"/>
    </xf>
    <xf numFmtId="0" fontId="0" fillId="0" borderId="20" xfId="0" applyAlignment="1" applyBorder="1" applyProtection="1">
      <alignment horizontal="left" vertical="center" wrapText="1"/>
      <protection locked="0"/>
    </xf>
    <xf numFmtId="0" fontId="2" fillId="0" borderId="36" xfId="0" applyAlignment="1" applyBorder="1" applyFont="1" applyProtection="1">
      <alignment horizontal="center" vertical="center" wrapText="1"/>
      <protection locked="0"/>
    </xf>
    <xf numFmtId="0" fontId="7" fillId="0" borderId="2" xfId="0" applyAlignment="1" applyBorder="1" applyFont="1">
      <alignment horizontal="left" vertical="center" wrapText="1"/>
    </xf>
    <xf numFmtId="0" fontId="7" fillId="0" borderId="23" xfId="0" applyAlignment="1" applyBorder="1" applyFont="1">
      <alignment horizontal="left" vertical="center" wrapText="1"/>
    </xf>
    <xf numFmtId="0" fontId="7" fillId="0" borderId="24" xfId="0" applyAlignment="1" applyBorder="1" applyFont="1">
      <alignment horizontal="left" vertical="center" wrapText="1"/>
    </xf>
    <xf numFmtId="0" fontId="2" fillId="0" borderId="2" xfId="0" applyAlignment="1" applyBorder="1" applyFont="1">
      <alignment horizontal="left" vertical="center" wrapText="1"/>
    </xf>
    <xf numFmtId="0" fontId="2" fillId="0" borderId="24" xfId="0" applyAlignment="1" applyBorder="1" applyFont="1">
      <alignment horizontal="left" vertical="center" wrapText="1"/>
    </xf>
    <xf numFmtId="0" fontId="2" fillId="0" borderId="2" xfId="0" applyAlignment="1" applyBorder="1" applyFont="1" applyProtection="1">
      <alignment horizontal="left" vertical="center" wrapText="1"/>
      <protection locked="0"/>
    </xf>
    <xf numFmtId="0" fontId="2" fillId="0" borderId="23" xfId="0" applyAlignment="1" applyBorder="1" applyFont="1" applyProtection="1">
      <alignment horizontal="left" vertical="center" wrapText="1"/>
      <protection locked="0"/>
    </xf>
    <xf numFmtId="0" fontId="2" fillId="0" borderId="24" xfId="0" applyAlignment="1" applyBorder="1" applyFont="1" applyProtection="1">
      <alignment horizontal="left" vertical="center" wrapText="1"/>
      <protection locked="0"/>
    </xf>
    <xf numFmtId="0" fontId="1" fillId="7" borderId="37" xfId="0" applyAlignment="1" applyBorder="1" applyFont="1" applyFill="1">
      <alignment vertical="center" wrapText="1"/>
    </xf>
    <xf numFmtId="0" fontId="1" fillId="7" borderId="38" xfId="0" applyAlignment="1" applyBorder="1" applyFont="1" applyFill="1">
      <alignment vertical="center" wrapText="1"/>
    </xf>
    <xf numFmtId="0" fontId="11" fillId="0" borderId="24" xfId="0" applyAlignment="1" applyBorder="1" applyFont="1" applyProtection="1">
      <alignment horizontal="center" vertical="center"/>
      <protection locked="0"/>
    </xf>
    <xf numFmtId="0" fontId="2" fillId="0" borderId="39" xfId="0" applyAlignment="1" applyBorder="1" applyFont="1" applyProtection="1">
      <alignment horizontal="left" vertical="center" wrapText="1"/>
      <protection locked="0"/>
    </xf>
    <xf numFmtId="0" fontId="2" fillId="0" borderId="2" xfId="0" applyAlignment="1" applyBorder="1" applyFont="1">
      <alignment horizontal="center" vertical="center" wrapText="1"/>
    </xf>
    <xf numFmtId="0" fontId="2" fillId="0" borderId="23" xfId="0" applyAlignment="1" applyBorder="1" applyFont="1">
      <alignment horizontal="center" vertical="center" wrapText="1"/>
    </xf>
    <xf numFmtId="0" fontId="2" fillId="0" borderId="24" xfId="0" applyAlignment="1" applyBorder="1" applyFont="1">
      <alignment horizontal="center" vertical="center" wrapText="1"/>
    </xf>
    <xf numFmtId="0" fontId="2" fillId="0" borderId="39" xfId="0" applyAlignment="1" applyBorder="1" applyFont="1">
      <alignment horizontal="center" vertical="center" wrapText="1"/>
    </xf>
    <xf numFmtId="0" fontId="2" fillId="0" borderId="40" xfId="0" applyAlignment="1" applyBorder="1" applyFont="1">
      <alignment horizontal="center" vertical="center" wrapText="1"/>
    </xf>
    <xf numFmtId="0" fontId="2" fillId="0" borderId="41" xfId="0" applyAlignment="1" applyBorder="1" applyFont="1">
      <alignment horizontal="center" vertical="center" wrapText="1"/>
    </xf>
    <xf numFmtId="0" fontId="1" fillId="7" borderId="2" xfId="0" applyAlignment="1" applyBorder="1" applyFont="1" applyFill="1">
      <alignment horizontal="left" vertical="center" wrapText="1"/>
    </xf>
    <xf numFmtId="0" fontId="1" fillId="7" borderId="23" xfId="0" applyAlignment="1" applyBorder="1" applyFont="1" applyFill="1">
      <alignment horizontal="left" vertical="center" wrapText="1"/>
    </xf>
    <xf numFmtId="0" fontId="1" fillId="7" borderId="24" xfId="0" applyAlignment="1" applyBorder="1" applyFont="1" applyFill="1">
      <alignment horizontal="left" vertical="center" wrapText="1"/>
    </xf>
    <xf numFmtId="0" fontId="2" fillId="0" borderId="37" xfId="0" applyAlignment="1" applyBorder="1" applyFont="1">
      <alignment horizontal="left" vertical="center" wrapText="1"/>
    </xf>
    <xf numFmtId="0" fontId="2" fillId="0" borderId="42" xfId="0" applyAlignment="1" applyBorder="1" applyFont="1">
      <alignment horizontal="left" vertical="center" wrapText="1"/>
    </xf>
    <xf numFmtId="0" fontId="2" fillId="0" borderId="43" xfId="0" applyAlignment="1" applyBorder="1" applyFont="1">
      <alignment horizontal="center" vertical="center" wrapText="1"/>
    </xf>
    <xf numFmtId="0" fontId="2" fillId="0" borderId="44" xfId="0" applyAlignment="1" applyBorder="1" applyFont="1">
      <alignment horizontal="center" vertical="center" wrapText="1"/>
    </xf>
    <xf numFmtId="0" fontId="6" fillId="7" borderId="2" xfId="0" applyAlignment="1" applyBorder="1" applyFont="1" applyFill="1">
      <alignment horizontal="left" vertical="center" wrapText="1"/>
    </xf>
    <xf numFmtId="0" fontId="6" fillId="7" borderId="23" xfId="0" applyAlignment="1" applyBorder="1" applyFont="1" applyFill="1">
      <alignment horizontal="left" vertical="center" wrapText="1"/>
    </xf>
    <xf numFmtId="0" fontId="6" fillId="7" borderId="24" xfId="0" applyAlignment="1" applyBorder="1" applyFont="1" applyFill="1">
      <alignment horizontal="left" vertical="center" wrapText="1"/>
    </xf>
    <xf numFmtId="0" fontId="0" fillId="0" borderId="39" xfId="0" applyAlignment="1" applyBorder="1">
      <alignment horizontal="center"/>
    </xf>
    <xf numFmtId="0" fontId="0" fillId="0" borderId="40" xfId="0" applyAlignment="1" applyBorder="1">
      <alignment horizontal="center"/>
    </xf>
    <xf numFmtId="0" fontId="0" fillId="0" borderId="23" xfId="0" applyAlignment="1" applyBorder="1">
      <alignment horizontal="center"/>
    </xf>
    <xf numFmtId="0" fontId="0" fillId="0" borderId="24" xfId="0" applyAlignment="1" applyBorder="1">
      <alignment horizontal="center"/>
    </xf>
    <xf numFmtId="0" fontId="2" fillId="0" borderId="37" xfId="0" applyAlignment="1" applyBorder="1" applyFont="1">
      <alignment horizontal="center" vertical="center" wrapText="1"/>
    </xf>
    <xf numFmtId="0" fontId="2" fillId="0" borderId="38" xfId="0" applyAlignment="1" applyBorder="1" applyFont="1">
      <alignment horizontal="center" vertical="center" wrapText="1"/>
    </xf>
    <xf numFmtId="0" fontId="2" fillId="0" borderId="42" xfId="0" applyAlignment="1" applyBorder="1" applyFont="1">
      <alignment horizontal="center" vertical="center" wrapText="1"/>
    </xf>
    <xf numFmtId="0" fontId="3" fillId="0" borderId="20" xfId="0" applyAlignment="1" applyBorder="1" applyFont="1" applyProtection="1">
      <alignment horizontal="left" vertical="center" wrapText="1"/>
      <protection locked="0"/>
    </xf>
    <xf numFmtId="0" fontId="0" fillId="0" borderId="36" xfId="0" applyAlignment="1" applyBorder="1" applyProtection="1">
      <alignment horizontal="left" vertical="center" wrapText="1"/>
      <protection locked="0"/>
    </xf>
    <xf numFmtId="0" fontId="2" fillId="0" borderId="39" xfId="0" applyAlignment="1" applyBorder="1" applyFont="1">
      <alignment horizontal="left" vertical="center" wrapText="1"/>
    </xf>
    <xf numFmtId="0" fontId="2" fillId="0" borderId="41" xfId="0" applyAlignment="1" applyBorder="1" applyFont="1">
      <alignment horizontal="left" vertical="center" wrapText="1"/>
    </xf>
    <xf numFmtId="0" fontId="8" fillId="0" borderId="2" xfId="0" applyAlignment="1" applyBorder="1" applyFont="1">
      <alignment horizontal="center" vertical="center" wrapText="1"/>
    </xf>
    <xf numFmtId="0" fontId="8" fillId="0" borderId="24" xfId="0" applyAlignment="1" applyBorder="1" applyFont="1">
      <alignment horizontal="center" vertical="center" wrapText="1"/>
    </xf>
    <xf numFmtId="0" fontId="9" fillId="0" borderId="39" xfId="0" applyAlignment="1" applyBorder="1" applyFont="1" applyProtection="1">
      <alignment horizontal="left" vertical="center" wrapText="1"/>
      <protection locked="0"/>
    </xf>
    <xf numFmtId="0" fontId="9" fillId="0" borderId="41" xfId="0" applyAlignment="1" applyBorder="1" applyFont="1" applyProtection="1">
      <alignment horizontal="left" vertical="center" wrapText="1"/>
      <protection locked="0"/>
    </xf>
    <xf numFmtId="0" fontId="9" fillId="0" borderId="40" xfId="0" applyAlignment="1" applyBorder="1" applyFont="1" applyProtection="1">
      <alignment horizontal="left" vertical="center" wrapText="1"/>
      <protection locked="0"/>
    </xf>
    <xf numFmtId="0" fontId="9" fillId="0" borderId="39" xfId="0" applyAlignment="1" applyBorder="1" applyFont="1">
      <alignment horizontal="center" vertical="center" wrapText="1"/>
    </xf>
    <xf numFmtId="0" fontId="9" fillId="0" borderId="40" xfId="0" applyAlignment="1" applyBorder="1" applyFont="1">
      <alignment horizontal="center" vertical="center" wrapText="1"/>
    </xf>
    <xf numFmtId="0" fontId="0" fillId="0" borderId="41" xfId="0" applyAlignment="1" applyBorder="1">
      <alignment horizontal="center" vertical="center" wrapText="1"/>
    </xf>
    <xf numFmtId="0" fontId="5" fillId="0" borderId="2" xfId="0" applyAlignment="1" applyBorder="1" applyFont="1" applyProtection="1">
      <alignment horizontal="left" vertical="center" wrapText="1"/>
      <protection locked="0"/>
    </xf>
    <xf numFmtId="0" fontId="5" fillId="0" borderId="23" xfId="0" applyAlignment="1" applyBorder="1" applyFont="1" applyProtection="1">
      <alignment horizontal="left" vertical="center" wrapText="1"/>
      <protection locked="0"/>
    </xf>
    <xf numFmtId="0" fontId="5" fillId="0" borderId="24" xfId="0" applyAlignment="1" applyBorder="1" applyFont="1" applyProtection="1">
      <alignment horizontal="left" vertical="center" wrapText="1"/>
      <protection locked="0"/>
    </xf>
    <xf numFmtId="0" fontId="1" fillId="7" borderId="37" xfId="0" applyAlignment="1" applyBorder="1" applyFont="1" applyFill="1">
      <alignment horizontal="left" vertical="center" wrapText="1"/>
    </xf>
    <xf numFmtId="0" fontId="1" fillId="7" borderId="38" xfId="0" applyAlignment="1" applyBorder="1" applyFont="1" applyFill="1">
      <alignment horizontal="left" vertical="center" wrapText="1"/>
    </xf>
    <xf numFmtId="0" fontId="7" fillId="0" borderId="2" xfId="0" applyAlignment="1" applyBorder="1" applyFont="1" applyProtection="1">
      <alignment horizontal="center" vertical="center" wrapText="1"/>
      <protection locked="0"/>
    </xf>
    <xf numFmtId="0" fontId="7" fillId="0" borderId="24" xfId="0" applyAlignment="1" applyBorder="1" applyFont="1" applyProtection="1">
      <alignment horizontal="center" vertical="center" wrapText="1"/>
      <protection locked="0"/>
    </xf>
    <xf numFmtId="0" fontId="7" fillId="0" borderId="2" xfId="0" applyAlignment="1" applyBorder="1" applyFont="1">
      <alignment horizontal="center" vertical="center" wrapText="1"/>
    </xf>
    <xf numFmtId="0" fontId="7" fillId="0" borderId="23" xfId="0" applyAlignment="1" applyBorder="1" applyFont="1">
      <alignment horizontal="center" vertical="center" wrapText="1"/>
    </xf>
    <xf numFmtId="0" fontId="7" fillId="0" borderId="24" xfId="0" applyAlignment="1" applyBorder="1" applyFont="1">
      <alignment horizontal="center" vertical="center" wrapText="1"/>
    </xf>
    <xf numFmtId="0" fontId="13" fillId="0" borderId="2" xfId="0" applyAlignment="1" applyBorder="1" applyFont="1" applyProtection="1">
      <alignment horizontal="center" vertical="center"/>
      <protection locked="0"/>
    </xf>
    <xf numFmtId="0" fontId="13" fillId="0" borderId="23" xfId="0" applyAlignment="1" applyBorder="1" applyFont="1" applyProtection="1">
      <alignment horizontal="center" vertical="center"/>
      <protection locked="0"/>
    </xf>
    <xf numFmtId="0" fontId="13" fillId="0" borderId="24" xfId="0" applyAlignment="1" applyBorder="1" applyFont="1" applyProtection="1">
      <alignment horizontal="center" vertical="center"/>
      <protection locked="0"/>
    </xf>
    <xf numFmtId="0" fontId="1" fillId="7" borderId="5" xfId="0" applyAlignment="1" applyBorder="1" applyFont="1" applyFill="1">
      <alignment horizontal="left" vertical="center" wrapText="1"/>
    </xf>
    <xf numFmtId="0" fontId="1" fillId="7" borderId="6" xfId="0" applyAlignment="1" applyBorder="1" applyFont="1" applyFill="1">
      <alignment horizontal="left" vertical="center" wrapText="1"/>
    </xf>
    <xf numFmtId="0" fontId="1" fillId="7" borderId="7" xfId="0" applyAlignment="1" applyBorder="1" applyFont="1" applyFill="1">
      <alignment horizontal="left" vertical="center" wrapText="1"/>
    </xf>
    <xf numFmtId="0" fontId="1" fillId="7" borderId="10" xfId="0" applyAlignment="1" applyBorder="1" applyFont="1" applyFill="1">
      <alignment horizontal="left" vertical="center" wrapText="1"/>
    </xf>
    <xf numFmtId="0" fontId="1" fillId="7" borderId="11" xfId="0" applyAlignment="1" applyBorder="1" applyFont="1" applyFill="1">
      <alignment horizontal="left" vertical="center" wrapText="1"/>
    </xf>
    <xf numFmtId="0" fontId="1" fillId="7" borderId="12" xfId="0" applyAlignment="1" applyBorder="1" applyFont="1" applyFill="1">
      <alignment horizontal="left" vertical="center" wrapText="1"/>
    </xf>
    <xf numFmtId="0" fontId="17" fillId="0" borderId="0" xfId="0" applyAlignment="1" applyFont="1">
      <alignment horizontal="center" vertical="center"/>
    </xf>
    <xf numFmtId="0" fontId="20" fillId="3" borderId="16" xfId="0" applyAlignment="1" applyBorder="1" applyFont="1" applyFill="1">
      <alignment horizontal="right"/>
    </xf>
    <xf numFmtId="0" fontId="20" fillId="3" borderId="25" xfId="0" applyAlignment="1" applyBorder="1" applyFont="1" applyFill="1">
      <alignment horizontal="right"/>
    </xf>
    <xf numFmtId="0" fontId="20" fillId="3" borderId="17" xfId="0" applyAlignment="1" applyBorder="1" applyFont="1" applyFill="1">
      <alignment horizontal="right"/>
    </xf>
    <xf numFmtId="0" fontId="13" fillId="5" borderId="16" xfId="0" applyAlignment="1" applyBorder="1" applyFont="1" applyFill="1">
      <alignment horizontal="right" vertical="center"/>
    </xf>
    <xf numFmtId="0" fontId="13" fillId="5" borderId="17" xfId="0" applyAlignment="1" applyBorder="1" applyFont="1" applyFill="1">
      <alignment horizontal="right" vertical="center"/>
    </xf>
    <xf numFmtId="0" fontId="13" fillId="5" borderId="16" xfId="0" applyAlignment="1" applyBorder="1" applyFont="1" applyFill="1">
      <alignment horizontal="right" vertical="center" wrapText="1"/>
    </xf>
    <xf numFmtId="0" fontId="13" fillId="5" borderId="17" xfId="0" applyAlignment="1" applyBorder="1" applyFont="1" applyFill="1">
      <alignment horizontal="right" vertical="center" wrapText="1"/>
    </xf>
    <xf numFmtId="0" fontId="0" fillId="5" borderId="4" xfId="0" applyAlignment="1" applyBorder="1" applyFont="1" applyFill="1">
      <alignment horizontal="left" vertical="center"/>
    </xf>
    <xf numFmtId="0" fontId="0" fillId="5" borderId="16" xfId="0" applyAlignment="1" applyBorder="1" applyFill="1">
      <alignment horizontal="center"/>
    </xf>
    <xf numFmtId="0" fontId="0" fillId="5" borderId="17" xfId="0" applyAlignment="1" applyBorder="1" applyFill="1">
      <alignment horizontal="center"/>
    </xf>
    <xf numFmtId="0" fontId="0" fillId="0" borderId="16" xfId="0" applyAlignment="1" applyBorder="1">
      <alignment horizontal="center"/>
    </xf>
    <xf numFmtId="0" fontId="0" fillId="0" borderId="17" xfId="0" applyAlignment="1" applyBorder="1">
      <alignment horizontal="center"/>
    </xf>
    <xf numFmtId="0" fontId="25" fillId="3" borderId="16" xfId="0" applyAlignment="1" applyBorder="1" applyFont="1" applyFill="1">
      <alignment horizontal="right" vertical="center"/>
    </xf>
    <xf numFmtId="0" fontId="25" fillId="3" borderId="25" xfId="0" applyAlignment="1" applyBorder="1" applyFont="1" applyFill="1">
      <alignment horizontal="right" vertical="center"/>
    </xf>
    <xf numFmtId="0" fontId="0" fillId="5" borderId="16" xfId="0" applyAlignment="1" applyBorder="1" applyFill="1">
      <alignment horizontal="right" vertical="center"/>
    </xf>
    <xf numFmtId="0" fontId="0" fillId="5" borderId="17" xfId="0" applyAlignment="1" applyBorder="1" applyFill="1">
      <alignment horizontal="right" vertical="center"/>
    </xf>
    <xf numFmtId="0" fontId="13" fillId="5" borderId="16" xfId="0" applyAlignment="1" applyBorder="1" applyFont="1" applyFill="1">
      <alignment horizontal="center"/>
    </xf>
    <xf numFmtId="0" fontId="13" fillId="5" borderId="17" xfId="0" applyAlignment="1" applyBorder="1" applyFont="1" applyFill="1">
      <alignment horizontal="center"/>
    </xf>
    <xf numFmtId="0" fontId="13" fillId="0" borderId="16" xfId="0" applyAlignment="1" applyBorder="1" applyFont="1">
      <alignment horizontal="center"/>
    </xf>
    <xf numFmtId="0" fontId="13" fillId="0" borderId="17" xfId="0" applyAlignment="1" applyBorder="1" applyFont="1">
      <alignment horizontal="center"/>
    </xf>
    <xf numFmtId="0" fontId="25" fillId="3" borderId="45" xfId="0" applyAlignment="1" applyBorder="1" applyFont="1" applyFill="1">
      <alignment horizontal="center"/>
    </xf>
    <xf numFmtId="0" fontId="0" fillId="0" borderId="4" xfId="0" applyAlignment="1" applyBorder="1">
      <alignment horizontal="center"/>
    </xf>
    <xf numFmtId="0" fontId="25" fillId="3" borderId="0" xfId="0" applyAlignment="1" applyFont="1" applyFill="1">
      <alignment horizontal="right"/>
    </xf>
    <xf numFmtId="0" fontId="0" fillId="5" borderId="16" xfId="0" applyAlignment="1" applyBorder="1" applyFill="1">
      <alignment horizontal="left"/>
    </xf>
    <xf numFmtId="0" fontId="0" fillId="5" borderId="25" xfId="0" applyAlignment="1" applyBorder="1" applyFill="1">
      <alignment horizontal="left"/>
    </xf>
    <xf numFmtId="0" fontId="12" fillId="0" borderId="0" xfId="0" applyAlignment="1" applyFont="1">
      <alignment horizontal="center"/>
    </xf>
    <xf numFmtId="0" fontId="0" fillId="0" borderId="25" xfId="0" applyAlignment="1" applyBorder="1">
      <alignment horizontal="center"/>
    </xf>
  </cellXfs>
  <cellStyles count="1">
    <cellStyle name="Normal" xfId="0" builtinId="0"/>
  </cellStyles>
  <dxfs>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haredStrings" Target="sharedStrings.xml" /><Relationship Id="rId10" Type="http://schemas.openxmlformats.org/officeDocument/2006/relationships/customXml" Target="../customXml/item2.xml" /><Relationship Id="rId7" Type="http://schemas.openxmlformats.org/officeDocument/2006/relationships/styles" Target="styles.xml" /><Relationship Id="rId3" Type="http://schemas.openxmlformats.org/officeDocument/2006/relationships/worksheet" Target="worksheets/sheet3.xml" /><Relationship Id="rId11" Type="http://schemas.openxmlformats.org/officeDocument/2006/relationships/customXml" Target="../customXml/item3.xml" /><Relationship Id="rId6" Type="http://schemas.openxmlformats.org/officeDocument/2006/relationships/theme" Target="theme/theme1.xml" /><Relationship Id="rId2" Type="http://schemas.openxmlformats.org/officeDocument/2006/relationships/worksheet" Target="worksheets/sheet2.xml" /><Relationship Id="rId5" Type="http://schemas.openxmlformats.org/officeDocument/2006/relationships/worksheet" Target="worksheets/sheet5.xml" /><Relationship Id="rId1" Type="http://schemas.openxmlformats.org/officeDocument/2006/relationships/worksheet" Target="worksheets/sheet1.xml" /><Relationship Id="rId9" Type="http://schemas.openxmlformats.org/officeDocument/2006/relationships/customXml" Target="../customXml/item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66415</xdr:colOff>
      <xdr:row>3</xdr:row>
      <xdr:rowOff>425767</xdr:rowOff>
    </xdr:from>
    <xdr:to>
      <xdr:col>2</xdr:col>
      <xdr:colOff>916856</xdr:colOff>
      <xdr:row>8</xdr:row>
      <xdr:rowOff>629602</xdr:rowOff>
    </xdr:to>
    <xdr:pic macro="">
      <xdr:nvPicPr>
        <xdr:cNvPr id="3" name="Picture 2">
          <a:extLst xmlns:a="http://schemas.openxmlformats.org/drawingml/2006/main">
            <a:ext uri="{FF2B5EF4-FFF2-40B4-BE49-F238E27FC236}">
              <a16:creationId xmlns:a16="http://schemas.microsoft.com/office/drawing/2014/main" id="{00000000-0008-0000-0000-000003000000}"/>
            </a:ext>
          </a:extLst>
        </xdr:cNvPr>
        <xdr:cNvPicPr>
          <a:picLocks noChangeAspect="1"/>
        </xdr:cNvPicPr>
      </xdr:nvPicPr>
      <xdr:blipFill>
        <a:blip xmlns:d5p1="http://schemas.openxmlformats.org/officeDocument/2006/relationships" d5p1:embed="rId1">
          <a:extLst/>
        </a:blip>
        <a:srcRect/>
        <a:stretch>
          <a:fillRect/>
        </a:stretch>
      </xdr:blipFill>
      <xdr:spPr>
        <a:xfrm>
          <a:off x="66407" y="532605"/>
          <a:ext cx="2541062" cy="2541062"/>
        </a:xfrm>
        <a:prstGeom xmlns:a="http://schemas.openxmlformats.org/drawingml/2006/main" prst="rect">
          <a:avLst/>
        </a:prstGeom>
        <a:noFill/>
      </xdr:spPr>
    </xdr:pic>
    <xdr:clientData/>
  </xdr:twoCellAnchor>
  <mc:AlternateContent xmlns:mc="http://schemas.openxmlformats.org/markup-compatibility/2006">
    <mc:Choice xmlns:a14="http://schemas.microsoft.com/office/drawing/2010/main" Requires="a14">
      <xdr:twoCellAnchor>
        <xdr:from>
          <xdr:col>6</xdr:col>
          <xdr:colOff>298354</xdr:colOff>
          <xdr:row>41</xdr:row>
          <xdr:rowOff>76200</xdr:rowOff>
        </xdr:from>
        <xdr:to>
          <xdr:col>7</xdr:col>
          <xdr:colOff>304688</xdr:colOff>
          <xdr:row>41</xdr:row>
          <xdr:rowOff>299085</xdr:rowOff>
        </xdr:to>
        <xdr:sp xmlns:xdr="http://schemas.openxmlformats.org/drawingml/2006/spreadsheetDrawing" macro="" textlink="">
          <xdr:nvSpPr>
            <xdr:cNvPr id="1028" name="Check Box 4" hidden="1">
              <a:extLst xmlns:a="http://schemas.openxmlformats.org/drawingml/2006/main">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xmlns:a="http://schemas.openxmlformats.org/drawingml/2006/main" vertOverflow="clip" wrap="square" lIns="27432" tIns="27432" rIns="0" bIns="27432" anchor="ctr" upright="1"/>
            <a:lstStyle xmlns:a="http://schemas.openxmlformats.org/drawingml/2006/main"/>
            <a:p xmlns:a="http://schemas.openxmlformats.org/drawingml/2006/main">
              <a:pPr algn="l" rtl="0">
                <a:defRPr sz="1000"/>
              </a:pPr>
              <a:r>
                <a:rPr lang="en-GB" sz="800" b="0" i="0" u="none" strike="noStrike" baseline="0">
                  <a:solidFill>
                    <a:srgbClr val="000000"/>
                  </a:solidFill>
                  <a:latin typeface="Segoe UI"/>
                  <a:cs typeface="Segoe UI"/>
                </a:rPr>
                <a:t>Check Box 5</a:t>
              </a:r>
            </a:p>
          </xdr:txBody>
        </xdr:sp>
        <xdr:clientData/>
      </xdr:twoCellAnchor>
    </mc:Choice>
  </mc:AlternateContent>
  <mc:AlternateContent xmlns:mc="http://schemas.openxmlformats.org/markup-compatibility/2006">
    <mc:Choice xmlns:a14="http://schemas.microsoft.com/office/drawing/2010/main" Requires="a14">
      <xdr:twoCellAnchor>
        <xdr:from>
          <xdr:col>11</xdr:col>
          <xdr:colOff>260300</xdr:colOff>
          <xdr:row>41</xdr:row>
          <xdr:rowOff>108585</xdr:rowOff>
        </xdr:from>
        <xdr:to>
          <xdr:col>11</xdr:col>
          <xdr:colOff>564803</xdr:colOff>
          <xdr:row>41</xdr:row>
          <xdr:rowOff>299085</xdr:rowOff>
        </xdr:to>
        <xdr:sp xmlns:xdr="http://schemas.openxmlformats.org/drawingml/2006/spreadsheetDrawing" macro="" textlink="">
          <xdr:nvSpPr>
            <xdr:cNvPr id="1029" name="Check Box 5" hidden="1">
              <a:extLst xmlns:a="http://schemas.openxmlformats.org/drawingml/2006/main">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txBody>
            <a:bodyPr xmlns:a="http://schemas.openxmlformats.org/drawingml/2006/main" vertOverflow="clip" wrap="square" lIns="27432" tIns="27432" rIns="0" bIns="27432" anchor="ctr" upright="1"/>
            <a:lstStyle xmlns:a="http://schemas.openxmlformats.org/drawingml/2006/main"/>
            <a:p xmlns:a="http://schemas.openxmlformats.org/drawingml/2006/main">
              <a:pPr algn="l" rtl="0">
                <a:defRPr sz="1000"/>
              </a:pPr>
              <a:r>
                <a:rPr lang="en-GB" sz="800" b="0" i="0" u="none" strike="noStrike" baseline="0">
                  <a:solidFill>
                    <a:srgbClr val="000000"/>
                  </a:solidFill>
                  <a:latin typeface="Segoe UI"/>
                  <a:cs typeface="Segoe UI"/>
                </a:rPr>
                <a:t>Check Box 5</a:t>
              </a:r>
            </a:p>
          </xdr:txBody>
        </xdr:sp>
        <xdr:clientData/>
      </xdr:twoCellAnchor>
    </mc:Choice>
  </mc:AlternateContent>
  <mc:AlternateContent xmlns:mc="http://schemas.openxmlformats.org/markup-compatibility/2006">
    <mc:Choice xmlns:a14="http://schemas.microsoft.com/office/drawing/2010/main" Requires="a14">
      <xdr:twoCellAnchor>
        <xdr:from>
          <xdr:col>5</xdr:col>
          <xdr:colOff>1137558</xdr:colOff>
          <xdr:row>44</xdr:row>
          <xdr:rowOff>31432</xdr:rowOff>
        </xdr:from>
        <xdr:to>
          <xdr:col>5</xdr:col>
          <xdr:colOff>1440907</xdr:colOff>
          <xdr:row>44</xdr:row>
          <xdr:rowOff>228600</xdr:rowOff>
        </xdr:to>
        <xdr:sp xmlns:xdr="http://schemas.openxmlformats.org/drawingml/2006/spreadsheetDrawing" macro="" textlink="">
          <xdr:nvSpPr>
            <xdr:cNvPr id="1041" name="Check Box 17" hidden="1">
              <a:extLst xmlns:a="http://schemas.openxmlformats.org/drawingml/2006/main">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xmlns:a="http://schemas.openxmlformats.org/drawingml/2006/main" vertOverflow="clip" wrap="square" lIns="36576" tIns="32004" rIns="0" bIns="32004" anchor="ctr" upright="1"/>
            <a:lstStyle xmlns:a="http://schemas.openxmlformats.org/drawingml/2006/main"/>
            <a:p xmlns:a="http://schemas.openxmlformats.org/drawingml/2006/main">
              <a:pPr algn="l" rtl="0">
                <a:defRPr sz="1000"/>
              </a:pPr>
              <a:r>
                <a:rPr lang="en-GB" sz="800" b="0" i="0" u="none" strike="noStrike" baseline="0">
                  <a:solidFill>
                    <a:srgbClr val="000000"/>
                  </a:solidFill>
                  <a:latin typeface="Segoe UI"/>
                  <a:cs typeface="Segoe UI"/>
                </a:rPr>
                <a:t>Sent</a:t>
              </a:r>
            </a:p>
          </xdr:txBody>
        </xdr:sp>
        <xdr:clientData/>
      </xdr:twoCellAnchor>
    </mc:Choice>
  </mc:AlternateContent>
  <mc:AlternateContent xmlns:mc="http://schemas.openxmlformats.org/markup-compatibility/2006">
    <mc:Choice xmlns:a14="http://schemas.microsoft.com/office/drawing/2010/main" Requires="a14">
      <xdr:twoCellAnchor>
        <xdr:from>
          <xdr:col>5</xdr:col>
          <xdr:colOff>1137558</xdr:colOff>
          <xdr:row>49</xdr:row>
          <xdr:rowOff>31432</xdr:rowOff>
        </xdr:from>
        <xdr:to>
          <xdr:col>5</xdr:col>
          <xdr:colOff>1440907</xdr:colOff>
          <xdr:row>49</xdr:row>
          <xdr:rowOff>228600</xdr:rowOff>
        </xdr:to>
        <xdr:sp xmlns:xdr="http://schemas.openxmlformats.org/drawingml/2006/spreadsheetDrawing" macro="" textlink="">
          <xdr:nvSpPr>
            <xdr:cNvPr id="1042" name="Check Box 18" hidden="1">
              <a:extLst xmlns:a="http://schemas.openxmlformats.org/drawingml/2006/main">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xmlns:a="http://schemas.openxmlformats.org/drawingml/2006/main" vertOverflow="clip" wrap="square" lIns="36576" tIns="32004" rIns="0" bIns="32004" anchor="ctr" upright="1"/>
            <a:lstStyle xmlns:a="http://schemas.openxmlformats.org/drawingml/2006/main"/>
            <a:p xmlns:a="http://schemas.openxmlformats.org/drawingml/2006/main">
              <a:pPr algn="l" rtl="0">
                <a:defRPr sz="1000"/>
              </a:pPr>
              <a:r>
                <a:rPr lang="en-GB" sz="800" b="0" i="0" u="none" strike="noStrike" baseline="0">
                  <a:solidFill>
                    <a:srgbClr val="000000"/>
                  </a:solidFill>
                  <a:latin typeface="Segoe UI"/>
                  <a:cs typeface="Segoe UI"/>
                </a:rPr>
                <a:t>Sent</a:t>
              </a:r>
            </a:p>
          </xdr:txBody>
        </xdr:sp>
        <xdr:clientData/>
      </xdr:twoCellAnchor>
    </mc:Choice>
  </mc:AlternateContent>
  <mc:AlternateContent xmlns:mc="http://schemas.openxmlformats.org/markup-compatibility/2006">
    <mc:Choice xmlns:a14="http://schemas.microsoft.com/office/drawing/2010/main" Requires="a14">
      <xdr:twoCellAnchor>
        <xdr:from>
          <xdr:col>10</xdr:col>
          <xdr:colOff>88553</xdr:colOff>
          <xdr:row>44</xdr:row>
          <xdr:rowOff>31432</xdr:rowOff>
        </xdr:from>
        <xdr:to>
          <xdr:col>10</xdr:col>
          <xdr:colOff>755303</xdr:colOff>
          <xdr:row>45</xdr:row>
          <xdr:rowOff>31432</xdr:rowOff>
        </xdr:to>
        <xdr:sp xmlns:xdr="http://schemas.openxmlformats.org/drawingml/2006/spreadsheetDrawing" macro="" textlink="">
          <xdr:nvSpPr>
            <xdr:cNvPr id="1043" name="Check Box 19" hidden="1">
              <a:extLst xmlns:a="http://schemas.openxmlformats.org/drawingml/2006/main">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xmlns:a="http://schemas.openxmlformats.org/drawingml/2006/main" vertOverflow="clip" wrap="square" lIns="36576" tIns="32004" rIns="0" bIns="32004" anchor="ctr" upright="1"/>
            <a:lstStyle xmlns:a="http://schemas.openxmlformats.org/drawingml/2006/main"/>
            <a:p xmlns:a="http://schemas.openxmlformats.org/drawingml/2006/main">
              <a:pPr algn="l" rtl="0">
                <a:defRPr sz="1000"/>
              </a:pPr>
              <a:r>
                <a:rPr lang="en-GB" sz="800" b="0" i="0" u="none" strike="noStrike" baseline="0">
                  <a:solidFill>
                    <a:srgbClr val="000000"/>
                  </a:solidFill>
                  <a:latin typeface="Segoe UI"/>
                  <a:cs typeface="Segoe UI"/>
                </a:rPr>
                <a:t>Returned</a:t>
              </a:r>
            </a:p>
          </xdr:txBody>
        </xdr:sp>
        <xdr:clientData/>
      </xdr:twoCellAnchor>
    </mc:Choice>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xl/drawings/vmlDrawing1.vml" /><Relationship Id="rId7" Type="http://schemas.openxmlformats.org/officeDocument/2006/relationships/ctrlProp" Target="../ctrlProps/ctrlProp4.xml" /><Relationship Id="rId2" Type="http://schemas.openxmlformats.org/officeDocument/2006/relationships/drawing" Target="/xl/drawings/drawing1.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3" Type="http://schemas.openxmlformats.org/officeDocument/2006/relationships/comments" Target="/xl/comments1.xml" /><Relationship Id="rId2" Type="http://schemas.openxmlformats.org/officeDocument/2006/relationships/vmlDrawing" Target="/xl/drawings/vmlDrawing2.vml" /><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
    <pageSetUpPr fitToPage="1"/>
  </sheetPr>
  <dimension ref="A1:Q50"/>
  <sheetViews>
    <sheetView showGridLines="0" zoomScale="80" view="normal" tabSelected="1" workbookViewId="0">
      <selection pane="topLeft" activeCell="T14" sqref="T14"/>
    </sheetView>
  </sheetViews>
  <sheetFormatPr defaultRowHeight="14.5"/>
  <cols>
    <col min="1" max="1" width="2.140625" customWidth="1"/>
    <col min="2" max="2" width="23.140625" customWidth="1"/>
    <col min="3" max="3" width="15.84765625" customWidth="1"/>
    <col min="4" max="4" width="10.5703125" customWidth="1"/>
    <col min="5" max="5" width="17.140625" customWidth="1"/>
    <col min="6" max="6" width="37.5703125" customWidth="1"/>
    <col min="7" max="7" width="3.5703125" customWidth="1"/>
    <col min="8" max="8" width="10.84765625" customWidth="1"/>
    <col min="9" max="10" width="17" customWidth="1"/>
    <col min="11" max="11" width="20" customWidth="1"/>
    <col min="12" max="12" width="25.140625" customWidth="1"/>
    <col min="13" max="13" width="18.84765625" customWidth="1"/>
    <col min="14" max="14" width="32.140625" customWidth="1"/>
    <col min="16" max="16" width="17.5703125" customWidth="1"/>
  </cols>
  <sheetData>
    <row r="1" ht="4.5" customHeight="1"/>
    <row r="2" spans="4:14" ht="1.5" customHeight="1">
      <c r="D2" s="103" t="s">
        <v>0</v>
      </c>
      <c r="E2" s="103"/>
      <c r="F2" s="103"/>
      <c r="G2" s="103"/>
      <c r="H2" s="103"/>
      <c r="I2" s="103"/>
      <c r="J2" s="103"/>
      <c r="K2" s="103"/>
      <c r="L2" s="103"/>
      <c r="M2" s="103"/>
      <c r="N2" s="103"/>
    </row>
    <row r="3" spans="4:14" ht="1.5" customHeight="1">
      <c r="D3" s="103"/>
      <c r="E3" s="103"/>
      <c r="F3" s="103"/>
      <c r="G3" s="103"/>
      <c r="H3" s="103"/>
      <c r="I3" s="103"/>
      <c r="J3" s="103"/>
      <c r="K3" s="103"/>
      <c r="L3" s="103"/>
      <c r="M3" s="103"/>
      <c r="N3" s="103"/>
    </row>
    <row r="4" spans="4:14" ht="34.5" customHeight="1">
      <c r="D4" s="104"/>
      <c r="E4" s="104"/>
      <c r="F4" s="104"/>
      <c r="G4" s="104"/>
      <c r="H4" s="104"/>
      <c r="I4" s="104"/>
      <c r="J4" s="104"/>
      <c r="K4" s="104"/>
      <c r="L4" s="104"/>
      <c r="M4" s="104"/>
      <c r="N4" s="104"/>
    </row>
    <row r="5" spans="4:14" ht="15" customHeight="1">
      <c r="D5" s="116" t="s">
        <v>1</v>
      </c>
      <c r="E5" s="116"/>
      <c r="F5" s="116"/>
      <c r="G5" s="116"/>
      <c r="H5" s="116"/>
      <c r="I5" s="116"/>
      <c r="J5" s="116"/>
      <c r="K5" s="116"/>
      <c r="L5" s="116"/>
      <c r="M5" s="116"/>
      <c r="N5" s="116"/>
    </row>
    <row r="6" spans="4:14">
      <c r="D6" s="116"/>
      <c r="E6" s="116"/>
      <c r="F6" s="116"/>
      <c r="G6" s="116"/>
      <c r="H6" s="116"/>
      <c r="I6" s="116"/>
      <c r="J6" s="116"/>
      <c r="K6" s="116"/>
      <c r="L6" s="116"/>
      <c r="M6" s="116"/>
      <c r="N6" s="116"/>
    </row>
    <row r="7" spans="4:14">
      <c r="D7" s="116"/>
      <c r="E7" s="116"/>
      <c r="F7" s="116"/>
      <c r="G7" s="116"/>
      <c r="H7" s="116"/>
      <c r="I7" s="116"/>
      <c r="J7" s="116"/>
      <c r="K7" s="116"/>
      <c r="L7" s="116"/>
      <c r="M7" s="116"/>
      <c r="N7" s="116"/>
    </row>
    <row r="8" spans="4:14">
      <c r="D8" s="116"/>
      <c r="E8" s="116"/>
      <c r="F8" s="116"/>
      <c r="G8" s="116"/>
      <c r="H8" s="116"/>
      <c r="I8" s="116"/>
      <c r="J8" s="116"/>
      <c r="K8" s="116"/>
      <c r="L8" s="116"/>
      <c r="M8" s="116"/>
      <c r="N8" s="116"/>
    </row>
    <row r="9" spans="4:14" ht="63.75" customHeight="1">
      <c r="D9" s="116"/>
      <c r="E9" s="116"/>
      <c r="F9" s="116"/>
      <c r="G9" s="116"/>
      <c r="H9" s="116"/>
      <c r="I9" s="116"/>
      <c r="J9" s="116"/>
      <c r="K9" s="116"/>
      <c r="L9" s="116"/>
      <c r="M9" s="116"/>
      <c r="N9" s="116"/>
    </row>
    <row r="10" spans="2:3" ht="15" customHeight="1">
      <c r="B10" s="8" t="s">
        <v>2</v>
      </c>
      <c r="C10" s="8"/>
    </row>
    <row r="11" spans="2:14" ht="18.65" customHeight="1">
      <c r="B11" s="115" t="s">
        <v>3</v>
      </c>
      <c r="C11" s="115"/>
      <c r="D11" s="115"/>
      <c r="E11" s="115"/>
      <c r="F11" s="115"/>
      <c r="G11" s="115"/>
      <c r="H11" s="115"/>
      <c r="I11" s="115"/>
      <c r="J11" s="115"/>
      <c r="K11" s="115"/>
      <c r="L11" s="115"/>
      <c r="M11" s="115"/>
      <c r="N11" s="115"/>
    </row>
    <row r="12" spans="3:14" ht="3" customHeight="1">
      <c r="C12" s="19"/>
      <c r="D12" s="19"/>
      <c r="E12" s="19"/>
      <c r="F12" s="19"/>
      <c r="G12" s="19"/>
      <c r="H12" s="19"/>
      <c r="I12" s="19"/>
      <c r="J12" s="19"/>
      <c r="K12" s="19"/>
      <c r="L12" s="19"/>
      <c r="M12" s="19"/>
      <c r="N12" s="19"/>
    </row>
    <row r="13" spans="2:14" ht="14.25" customHeight="1">
      <c r="B13" s="112" t="s">
        <v>4</v>
      </c>
      <c r="C13" s="113"/>
      <c r="D13" s="113"/>
      <c r="E13" s="113"/>
      <c r="F13" s="113"/>
      <c r="G13" s="114"/>
      <c r="H13" s="107" t="s">
        <v>5</v>
      </c>
      <c r="I13" s="107"/>
      <c r="J13" s="107"/>
      <c r="K13" s="107"/>
      <c r="L13" s="107"/>
      <c r="M13" s="107"/>
      <c r="N13" s="107"/>
    </row>
    <row r="14" spans="2:14" s="57" customFormat="1" ht="52.5" customHeight="1">
      <c r="B14" s="58" t="s">
        <v>6</v>
      </c>
      <c r="C14" s="54" t="s">
        <v>7</v>
      </c>
      <c r="D14" s="54" t="s">
        <v>8</v>
      </c>
      <c r="E14" s="54" t="s">
        <v>9</v>
      </c>
      <c r="F14" s="54" t="s">
        <v>10</v>
      </c>
      <c r="G14" s="108" t="s">
        <v>11</v>
      </c>
      <c r="H14" s="109"/>
      <c r="I14" s="54" t="s">
        <v>12</v>
      </c>
      <c r="J14" s="54" t="s">
        <v>13</v>
      </c>
      <c r="K14" s="54" t="s">
        <v>14</v>
      </c>
      <c r="L14" s="54" t="s">
        <v>15</v>
      </c>
      <c r="M14" s="55" t="s">
        <v>16</v>
      </c>
      <c r="N14" s="56" t="s">
        <v>17</v>
      </c>
    </row>
    <row r="15" spans="2:17" ht="23.25" customHeight="1">
      <c r="B15" s="22" t="s">
        <v>18</v>
      </c>
      <c r="C15" s="22" t="s">
        <v>19</v>
      </c>
      <c r="D15" s="22" t="s">
        <v>20</v>
      </c>
      <c r="E15" s="25"/>
      <c r="F15" s="25"/>
      <c r="G15" s="110"/>
      <c r="H15" s="111"/>
      <c r="I15" s="24"/>
      <c r="J15" s="24"/>
      <c r="K15" s="24"/>
      <c r="L15" s="20" t="str">
        <f>IF(C15="Module Convenor","£26.84",IF(C15="Associate Lecturer","£23.23",IF(C15="Facilitator","£21.32",IF(C15="Link Tutor","£21.32",IF(C15="Short Course Tutor","£21.32",0)))))</f>
        <v>£21.32</v>
      </c>
      <c r="M15" s="21">
        <f>(L15*1.23)*K15</f>
        <v>0</v>
      </c>
      <c r="N15" s="22"/>
      <c r="Q15" s="1"/>
    </row>
    <row r="16" spans="2:17" ht="23.25" customHeight="1">
      <c r="B16" s="22"/>
      <c r="C16" s="22" t="s">
        <v>21</v>
      </c>
      <c r="D16" s="22"/>
      <c r="E16" s="25"/>
      <c r="F16" s="25"/>
      <c r="G16" s="110"/>
      <c r="H16" s="111"/>
      <c r="I16" s="24"/>
      <c r="J16" s="24"/>
      <c r="K16" s="24"/>
      <c r="L16" s="20" t="str">
        <f>IF(C16="Module Convenor","£26.84",IF(C16="Associate Lecturer","£23.23",IF(C16="Facilitator","£21.32",IF(C16="Link Tutor","£21.32",IF(C16="Short Course Tutor","£21.32",0)))))</f>
        <v>£26.84</v>
      </c>
      <c r="M16" s="21">
        <f>(L16*1.23)*K16</f>
        <v>0</v>
      </c>
      <c r="N16" s="22"/>
      <c r="Q16" s="1"/>
    </row>
    <row r="17" spans="2:17" ht="23.25" customHeight="1">
      <c r="B17" s="22"/>
      <c r="C17" s="22" t="s">
        <v>22</v>
      </c>
      <c r="D17" s="22"/>
      <c r="E17" s="25"/>
      <c r="F17" s="25"/>
      <c r="G17" s="110"/>
      <c r="H17" s="111"/>
      <c r="I17" s="24"/>
      <c r="J17" s="24"/>
      <c r="K17" s="24"/>
      <c r="L17" s="20" t="str">
        <f>IF(C17="Module Convenor","£26.84",IF(C17="Associate Lecturer","£23.23",IF(C17="Facilitator","£21.32",IF(C17="Link Tutor","£21.32",IF(C17="Short Course Tutor","£21.32",0)))))</f>
        <v>£21.32</v>
      </c>
      <c r="M17" s="21">
        <f>(L17*1.23)*K17</f>
        <v>0</v>
      </c>
      <c r="N17" s="22"/>
      <c r="Q17" s="1"/>
    </row>
    <row r="18" spans="2:17" ht="23.25" customHeight="1">
      <c r="B18" s="22"/>
      <c r="C18" s="22" t="s">
        <v>23</v>
      </c>
      <c r="D18" s="22"/>
      <c r="E18" s="25"/>
      <c r="F18" s="25"/>
      <c r="G18" s="110"/>
      <c r="H18" s="111"/>
      <c r="I18" s="24"/>
      <c r="J18" s="24"/>
      <c r="K18" s="24"/>
      <c r="L18" s="20" t="str">
        <f>IF(C18="Module Convenor","£26.84",IF(C18="Associate Lecturer","£23.23",IF(C18="Facilitator","£21.32",IF(C18="Link Tutor","£21.32",IF(C18="Short Course Tutor","£21.32",0)))))</f>
        <v>£23.23</v>
      </c>
      <c r="M18" s="21">
        <f>(L18*1.23)*K18</f>
        <v>0</v>
      </c>
      <c r="N18" s="22"/>
      <c r="Q18" s="1"/>
    </row>
    <row r="19" spans="2:17" ht="30" customHeight="1" thickBot="1">
      <c r="B19" s="72"/>
      <c r="C19" s="72"/>
      <c r="D19" s="72"/>
      <c r="E19" s="72"/>
      <c r="F19" s="72"/>
      <c r="G19" s="72"/>
      <c r="H19" s="72"/>
      <c r="I19" s="72"/>
      <c r="J19" s="72" t="s">
        <v>24</v>
      </c>
      <c r="K19" s="76">
        <f>SUM(K15:K18)</f>
        <v>0</v>
      </c>
      <c r="L19" s="59" t="s">
        <v>25</v>
      </c>
      <c r="M19" s="60">
        <f>SUM(M15:M18)</f>
        <v>0</v>
      </c>
      <c r="N19" s="61"/>
      <c r="Q19" s="1"/>
    </row>
    <row r="20" spans="2:14" ht="6.75" customHeight="1" thickBot="1">
      <c r="B20" s="159"/>
      <c r="C20" s="160"/>
      <c r="D20" s="160"/>
      <c r="E20" s="160"/>
      <c r="F20" s="160"/>
      <c r="G20" s="160"/>
      <c r="H20" s="160"/>
      <c r="I20" s="160"/>
      <c r="J20" s="160"/>
      <c r="K20" s="160"/>
      <c r="L20" s="161"/>
      <c r="M20" s="161"/>
      <c r="N20" s="162"/>
    </row>
    <row r="21" spans="1:14" ht="20.15" customHeight="1" thickBot="1">
      <c r="A21" s="19"/>
      <c r="B21" s="149" t="s">
        <v>26</v>
      </c>
      <c r="C21" s="150"/>
      <c r="D21" s="150"/>
      <c r="E21" s="150"/>
      <c r="F21" s="150"/>
      <c r="G21" s="150"/>
      <c r="H21" s="150"/>
      <c r="I21" s="150"/>
      <c r="J21" s="150"/>
      <c r="K21" s="150"/>
      <c r="L21" s="150"/>
      <c r="M21" s="150"/>
      <c r="N21" s="151"/>
    </row>
    <row r="22" spans="2:14" ht="22.4" customHeight="1" thickBot="1">
      <c r="B22" s="154" t="s">
        <v>27</v>
      </c>
      <c r="C22" s="10"/>
      <c r="D22" s="155"/>
      <c r="E22" s="62" t="s">
        <v>28</v>
      </c>
      <c r="F22" s="128"/>
      <c r="G22" s="129"/>
      <c r="H22" s="129"/>
      <c r="I22" s="63" t="s">
        <v>29</v>
      </c>
      <c r="J22" s="71"/>
      <c r="K22" s="166"/>
      <c r="L22" s="129"/>
      <c r="M22" s="129"/>
      <c r="N22" s="167"/>
    </row>
    <row r="23" spans="2:14" ht="23.15" customHeight="1" thickBot="1">
      <c r="B23" s="146"/>
      <c r="C23" s="147"/>
      <c r="D23" s="148"/>
      <c r="E23" s="2" t="s">
        <v>30</v>
      </c>
      <c r="F23" s="125"/>
      <c r="G23" s="126"/>
      <c r="H23" s="126"/>
      <c r="I23" s="126"/>
      <c r="J23" s="126"/>
      <c r="K23" s="126"/>
      <c r="L23" s="126"/>
      <c r="M23" s="126"/>
      <c r="N23" s="127"/>
    </row>
    <row r="24" spans="2:14" ht="36.75" customHeight="1" thickBot="1">
      <c r="B24" s="163" t="s">
        <v>31</v>
      </c>
      <c r="C24" s="164"/>
      <c r="D24" s="165"/>
      <c r="E24" s="117"/>
      <c r="F24" s="118"/>
      <c r="G24" s="119"/>
      <c r="H24" s="119"/>
      <c r="I24" s="120"/>
      <c r="J24" s="120"/>
      <c r="K24" s="120"/>
      <c r="L24" s="120"/>
      <c r="M24" s="120"/>
      <c r="N24" s="121"/>
    </row>
    <row r="25" spans="2:14" ht="19.5" customHeight="1" thickBot="1">
      <c r="B25" s="149" t="s">
        <v>32</v>
      </c>
      <c r="C25" s="150"/>
      <c r="D25" s="150"/>
      <c r="E25" s="150"/>
      <c r="F25" s="150"/>
      <c r="G25" s="150"/>
      <c r="H25" s="150"/>
      <c r="I25" s="150"/>
      <c r="J25" s="150"/>
      <c r="K25" s="150"/>
      <c r="L25" s="150"/>
      <c r="M25" s="150"/>
      <c r="N25" s="151"/>
    </row>
    <row r="26" spans="2:14" ht="20.15" customHeight="1" thickBot="1">
      <c r="B26" s="131" t="s">
        <v>33</v>
      </c>
      <c r="C26" s="132"/>
      <c r="D26" s="132"/>
      <c r="E26" s="132"/>
      <c r="F26" s="132"/>
      <c r="G26" s="132"/>
      <c r="H26" s="132"/>
      <c r="I26" s="132"/>
      <c r="J26" s="132"/>
      <c r="K26" s="132"/>
      <c r="L26" s="132"/>
      <c r="M26" s="132"/>
      <c r="N26" s="133"/>
    </row>
    <row r="27" spans="2:14" ht="25.4" customHeight="1" thickBot="1">
      <c r="B27" s="154" t="s">
        <v>27</v>
      </c>
      <c r="C27" s="10"/>
      <c r="D27" s="155"/>
      <c r="E27" s="62" t="s">
        <v>28</v>
      </c>
      <c r="F27" s="128"/>
      <c r="G27" s="129"/>
      <c r="H27" s="129"/>
      <c r="I27" s="63" t="s">
        <v>29</v>
      </c>
      <c r="J27" s="71"/>
      <c r="K27" s="71"/>
      <c r="L27" s="71"/>
      <c r="M27" s="71"/>
      <c r="N27" s="130"/>
    </row>
    <row r="28" spans="2:14" ht="25.4" customHeight="1" thickBot="1">
      <c r="B28" s="146"/>
      <c r="C28" s="147"/>
      <c r="D28" s="148"/>
      <c r="E28" s="2" t="s">
        <v>30</v>
      </c>
      <c r="F28" s="125"/>
      <c r="G28" s="126"/>
      <c r="H28" s="126"/>
      <c r="I28" s="126"/>
      <c r="J28" s="126"/>
      <c r="K28" s="126"/>
      <c r="L28" s="126"/>
      <c r="M28" s="126"/>
      <c r="N28" s="127"/>
    </row>
    <row r="29" spans="2:14" ht="38.25" customHeight="1" thickBot="1">
      <c r="B29" s="143" t="s">
        <v>34</v>
      </c>
      <c r="C29" s="144"/>
      <c r="D29" s="145"/>
      <c r="E29" s="122"/>
      <c r="F29" s="123"/>
      <c r="G29" s="123"/>
      <c r="H29" s="123"/>
      <c r="I29" s="123"/>
      <c r="J29" s="123"/>
      <c r="K29" s="123"/>
      <c r="L29" s="123"/>
      <c r="M29" s="123"/>
      <c r="N29" s="124"/>
    </row>
    <row r="30" spans="2:14" ht="19.5" customHeight="1" thickBot="1">
      <c r="B30" s="156" t="s">
        <v>35</v>
      </c>
      <c r="C30" s="157"/>
      <c r="D30" s="157"/>
      <c r="E30" s="157"/>
      <c r="F30" s="157"/>
      <c r="G30" s="157"/>
      <c r="H30" s="157"/>
      <c r="I30" s="157"/>
      <c r="J30" s="157"/>
      <c r="K30" s="157"/>
      <c r="L30" s="157"/>
      <c r="M30" s="157"/>
      <c r="N30" s="158"/>
    </row>
    <row r="31" spans="2:14" ht="30" customHeight="1" thickBot="1">
      <c r="B31" s="143" t="s">
        <v>27</v>
      </c>
      <c r="C31" s="144"/>
      <c r="D31" s="145"/>
      <c r="E31" s="6" t="s">
        <v>28</v>
      </c>
      <c r="F31" s="136"/>
      <c r="G31" s="137"/>
      <c r="H31" s="138"/>
      <c r="I31" s="23" t="s">
        <v>29</v>
      </c>
      <c r="J31" s="73"/>
      <c r="K31" s="73"/>
      <c r="L31" s="73"/>
      <c r="M31" s="73"/>
      <c r="N31" s="141"/>
    </row>
    <row r="32" spans="2:14" ht="34.5" customHeight="1" thickBot="1">
      <c r="B32" s="146" t="s">
        <v>34</v>
      </c>
      <c r="C32" s="147"/>
      <c r="D32" s="148"/>
      <c r="E32" s="136"/>
      <c r="F32" s="137"/>
      <c r="G32" s="137"/>
      <c r="H32" s="137"/>
      <c r="I32" s="137"/>
      <c r="J32" s="137"/>
      <c r="K32" s="137"/>
      <c r="L32" s="137"/>
      <c r="M32" s="137"/>
      <c r="N32" s="138"/>
    </row>
    <row r="33" spans="3:8" ht="4.5" customHeight="1">
      <c r="C33" s="10"/>
      <c r="D33" s="10"/>
      <c r="E33" s="10"/>
      <c r="F33" s="10"/>
      <c r="G33" s="11"/>
      <c r="H33" s="11"/>
    </row>
    <row r="34" spans="2:2" ht="24.75" customHeight="1" thickBot="1">
      <c r="B34" s="9" t="s">
        <v>36</v>
      </c>
    </row>
    <row r="35" spans="2:14" ht="18.75" customHeight="1" thickBot="1">
      <c r="B35" s="149" t="s">
        <v>37</v>
      </c>
      <c r="C35" s="150"/>
      <c r="D35" s="151"/>
      <c r="E35" s="139"/>
      <c r="F35" s="140"/>
      <c r="G35" s="140"/>
      <c r="H35" s="140"/>
      <c r="I35" s="140"/>
      <c r="J35" s="140"/>
      <c r="K35" s="140"/>
      <c r="L35" s="140"/>
      <c r="M35" s="140"/>
      <c r="N35" s="140"/>
    </row>
    <row r="36" spans="2:14" ht="15" thickBot="1">
      <c r="B36" s="152" t="s">
        <v>38</v>
      </c>
      <c r="C36" s="153"/>
      <c r="D36" s="142" t="s">
        <v>39</v>
      </c>
      <c r="E36" s="138"/>
      <c r="F36" s="4" t="s">
        <v>40</v>
      </c>
      <c r="G36" s="136" t="s">
        <v>41</v>
      </c>
      <c r="H36" s="138"/>
      <c r="I36" s="3" t="s">
        <v>42</v>
      </c>
      <c r="J36" s="75"/>
      <c r="K36" s="105"/>
      <c r="L36" s="105"/>
      <c r="M36" s="105"/>
      <c r="N36" s="106"/>
    </row>
    <row r="37" spans="2:14" ht="15" thickBot="1">
      <c r="B37" s="134" t="s">
        <v>43</v>
      </c>
      <c r="C37" s="135"/>
      <c r="D37" s="136"/>
      <c r="E37" s="137"/>
      <c r="F37" s="137"/>
      <c r="G37" s="137"/>
      <c r="H37" s="137"/>
      <c r="I37" s="137"/>
      <c r="J37" s="137"/>
      <c r="K37" s="137"/>
      <c r="L37" s="137"/>
      <c r="M37" s="137"/>
      <c r="N37" s="138"/>
    </row>
    <row r="38" spans="2:14" ht="15" thickBot="1">
      <c r="B38" s="134" t="s">
        <v>44</v>
      </c>
      <c r="C38" s="135"/>
      <c r="D38" s="136"/>
      <c r="E38" s="137"/>
      <c r="F38" s="137"/>
      <c r="G38" s="137"/>
      <c r="H38" s="138"/>
      <c r="I38" s="4" t="s">
        <v>45</v>
      </c>
      <c r="J38" s="75"/>
      <c r="K38" s="105"/>
      <c r="L38" s="105"/>
      <c r="M38" s="105"/>
      <c r="N38" s="106"/>
    </row>
    <row r="39" spans="2:14" ht="25.5" customHeight="1" thickBot="1">
      <c r="B39" s="168" t="s">
        <v>46</v>
      </c>
      <c r="C39" s="169"/>
      <c r="D39" s="178"/>
      <c r="E39" s="179"/>
      <c r="F39" s="179"/>
      <c r="G39" s="179"/>
      <c r="H39" s="180"/>
      <c r="I39" s="4" t="s">
        <v>47</v>
      </c>
      <c r="J39" s="75"/>
      <c r="K39" s="105"/>
      <c r="L39" s="105"/>
      <c r="M39" s="105"/>
      <c r="N39" s="106"/>
    </row>
    <row r="40" ht="5.25" customHeight="1" thickBot="1"/>
    <row r="41" spans="2:14" ht="20.15" customHeight="1" thickBot="1">
      <c r="B41" s="149" t="s">
        <v>48</v>
      </c>
      <c r="C41" s="150"/>
      <c r="D41" s="150"/>
      <c r="E41" s="150"/>
      <c r="F41" s="150"/>
      <c r="G41" s="150"/>
      <c r="H41" s="150"/>
      <c r="I41" s="150"/>
      <c r="J41" s="150"/>
      <c r="K41" s="150"/>
      <c r="L41" s="150"/>
      <c r="M41" s="150"/>
      <c r="N41" s="151"/>
    </row>
    <row r="42" spans="2:14" s="5" customFormat="1" ht="30" customHeight="1" thickBot="1">
      <c r="B42" s="170"/>
      <c r="C42" s="171"/>
      <c r="D42" s="172"/>
      <c r="E42" s="173"/>
      <c r="F42" s="64" t="s">
        <v>49</v>
      </c>
      <c r="G42" s="172"/>
      <c r="H42" s="173"/>
      <c r="I42" s="175" t="s">
        <v>50</v>
      </c>
      <c r="J42" s="176"/>
      <c r="K42" s="177"/>
      <c r="L42" s="172"/>
      <c r="M42" s="174"/>
      <c r="N42" s="173"/>
    </row>
    <row r="43" spans="3:14" s="5" customFormat="1" ht="2.25" customHeight="1">
      <c r="C43" s="12"/>
      <c r="D43" s="13"/>
      <c r="E43" s="13"/>
      <c r="F43" s="14"/>
      <c r="G43" s="13"/>
      <c r="H43" s="13"/>
      <c r="I43" s="14"/>
      <c r="J43" s="14"/>
      <c r="K43" s="15"/>
      <c r="L43" s="13"/>
      <c r="M43" s="13"/>
      <c r="N43" s="13"/>
    </row>
    <row r="44" spans="2:13" s="5" customFormat="1" ht="29.25" customHeight="1" thickBot="1">
      <c r="B44" s="9" t="s">
        <v>51</v>
      </c>
      <c r="C44" s="13"/>
      <c r="D44" s="13"/>
      <c r="E44" s="14"/>
      <c r="F44" s="13"/>
      <c r="G44" s="13"/>
      <c r="H44" s="14"/>
      <c r="I44" s="14"/>
      <c r="J44" s="14"/>
      <c r="K44" s="13"/>
      <c r="L44" s="13"/>
      <c r="M44" s="13"/>
    </row>
    <row r="45" spans="2:14" ht="18.75" customHeight="1" thickBot="1">
      <c r="B45" s="181" t="s">
        <v>52</v>
      </c>
      <c r="C45" s="182"/>
      <c r="D45" s="182"/>
      <c r="E45" s="182"/>
      <c r="F45" s="183"/>
      <c r="G45" s="74"/>
      <c r="H45" s="184"/>
      <c r="I45" s="183"/>
      <c r="J45" s="74"/>
      <c r="K45" s="74"/>
      <c r="L45" s="74"/>
      <c r="M45" s="74"/>
      <c r="N45" s="184"/>
    </row>
    <row r="46" spans="2:14" ht="18.75" customHeight="1" thickBot="1">
      <c r="B46" s="191" t="s">
        <v>53</v>
      </c>
      <c r="C46" s="192"/>
      <c r="D46" s="192"/>
      <c r="E46" s="193"/>
      <c r="F46" s="65" t="s">
        <v>28</v>
      </c>
      <c r="G46" s="183"/>
      <c r="H46" s="74"/>
      <c r="I46" s="74"/>
      <c r="J46" s="74"/>
      <c r="K46" s="69" t="s">
        <v>29</v>
      </c>
      <c r="L46" s="70"/>
      <c r="M46" s="67"/>
      <c r="N46" s="68"/>
    </row>
    <row r="47" spans="2:14" ht="18.75" customHeight="1" thickBot="1">
      <c r="B47" s="194"/>
      <c r="C47" s="195"/>
      <c r="D47" s="195"/>
      <c r="E47" s="196"/>
      <c r="F47" s="66" t="s">
        <v>30</v>
      </c>
      <c r="G47" s="185"/>
      <c r="H47" s="186"/>
      <c r="I47" s="186"/>
      <c r="J47" s="186"/>
      <c r="K47" s="186"/>
      <c r="L47" s="186"/>
      <c r="M47" s="186"/>
      <c r="N47" s="187"/>
    </row>
    <row r="48" spans="2:13" ht="2.25" customHeight="1">
      <c r="B48" s="17"/>
      <c r="C48" s="17"/>
      <c r="D48" s="17"/>
      <c r="E48" s="17"/>
      <c r="F48" s="16"/>
      <c r="G48" s="16"/>
      <c r="H48" s="16"/>
      <c r="I48" s="16"/>
      <c r="J48" s="16"/>
      <c r="K48" s="16"/>
      <c r="L48" s="16"/>
      <c r="M48" s="16"/>
    </row>
    <row r="49" spans="2:2" ht="15" thickBot="1">
      <c r="B49" s="7" t="s">
        <v>54</v>
      </c>
    </row>
    <row r="50" spans="2:14" ht="18.75" customHeight="1" thickBot="1">
      <c r="B50" s="149" t="s">
        <v>55</v>
      </c>
      <c r="C50" s="150"/>
      <c r="D50" s="150"/>
      <c r="E50" s="150"/>
      <c r="F50" s="188"/>
      <c r="G50" s="189"/>
      <c r="H50" s="189"/>
      <c r="I50" s="189"/>
      <c r="J50" s="189"/>
      <c r="K50" s="189"/>
      <c r="L50" s="189"/>
      <c r="M50" s="189"/>
      <c r="N50" s="190"/>
    </row>
  </sheetData>
  <mergeCells count="61">
    <mergeCell ref="B45:E45"/>
    <mergeCell ref="F45:H45"/>
    <mergeCell ref="B50:E50"/>
    <mergeCell ref="I45:N45"/>
    <mergeCell ref="G47:N47"/>
    <mergeCell ref="F50:N50"/>
    <mergeCell ref="B46:E47"/>
    <mergeCell ref="G46:I46"/>
    <mergeCell ref="B38:C38"/>
    <mergeCell ref="B39:C39"/>
    <mergeCell ref="B41:N41"/>
    <mergeCell ref="B42:C42"/>
    <mergeCell ref="K38:N38"/>
    <mergeCell ref="K39:N39"/>
    <mergeCell ref="G42:H42"/>
    <mergeCell ref="D42:E42"/>
    <mergeCell ref="L42:N42"/>
    <mergeCell ref="I42:K42"/>
    <mergeCell ref="D39:H39"/>
    <mergeCell ref="D38:H38"/>
    <mergeCell ref="B30:N30"/>
    <mergeCell ref="B20:N20"/>
    <mergeCell ref="B21:N21"/>
    <mergeCell ref="B24:D24"/>
    <mergeCell ref="B25:N25"/>
    <mergeCell ref="B22:D23"/>
    <mergeCell ref="F22:H22"/>
    <mergeCell ref="K22:N22"/>
    <mergeCell ref="F23:N23"/>
    <mergeCell ref="B19:I19"/>
    <mergeCell ref="B26:N26"/>
    <mergeCell ref="B37:C37"/>
    <mergeCell ref="E32:N32"/>
    <mergeCell ref="F31:H31"/>
    <mergeCell ref="E35:N35"/>
    <mergeCell ref="K31:N31"/>
    <mergeCell ref="D36:E36"/>
    <mergeCell ref="G36:H36"/>
    <mergeCell ref="D37:N37"/>
    <mergeCell ref="B31:D31"/>
    <mergeCell ref="B32:D32"/>
    <mergeCell ref="B35:D35"/>
    <mergeCell ref="B36:C36"/>
    <mergeCell ref="B27:D28"/>
    <mergeCell ref="B29:D29"/>
    <mergeCell ref="D2:N4"/>
    <mergeCell ref="K36:N36"/>
    <mergeCell ref="H13:N13"/>
    <mergeCell ref="G14:H14"/>
    <mergeCell ref="G15:H15"/>
    <mergeCell ref="G16:H16"/>
    <mergeCell ref="B13:G13"/>
    <mergeCell ref="B11:N11"/>
    <mergeCell ref="D5:N9"/>
    <mergeCell ref="E24:N24"/>
    <mergeCell ref="E29:N29"/>
    <mergeCell ref="F28:N28"/>
    <mergeCell ref="F27:H27"/>
    <mergeCell ref="K27:N27"/>
    <mergeCell ref="G17:H17"/>
    <mergeCell ref="G18:H18"/>
  </mergeCells>
  <dataValidations count="3">
    <dataValidation type="list" allowBlank="1" showInputMessage="1" showErrorMessage="1" sqref="C15:C18">
      <formula1>Role</formula1>
    </dataValidation>
    <dataValidation type="list" allowBlank="1" showInputMessage="1" showErrorMessage="1" sqref="N15:N18">
      <formula1>Reason</formula1>
    </dataValidation>
    <dataValidation type="list" allowBlank="1" showInputMessage="1" showErrorMessage="1" sqref="B15:B18">
      <formula1>Sheet2!$A$48:$A$50</formula1>
    </dataValidation>
  </dataValidations>
  <printOptions horizontalCentered="1" verticalCentered="1"/>
  <pageMargins left="0.25" right="0.25" top="0.75" bottom="0.75" header="0.3" footer="0.3"/>
  <pageSetup paperSize="9" scale="49" orientation="landscape"/>
  <headerFooter scaleWithDoc="1" alignWithMargins="0" differentFirst="0" differentOddEven="0"/>
  <drawing r:id="rId2"/>
  <legacyDrawing r:id="rId3"/>
  <mc:AlternateContent xmlns:mc="http://schemas.openxmlformats.org/markup-compatibility/2006">
    <mc:Choice xmlns:a14="http://schemas.microsoft.com/office/drawing/2010/main" Requires="x14">
      <controls xmlns="http://schemas.openxmlformats.org/spreadsheetml/2006/main">
        <mc:AlternateContent xmlns:mc="http://schemas.openxmlformats.org/markup-compatibility/2006">
          <mc:Choice Requires="x14">
            <control xmlns:r="http://schemas.openxmlformats.org/officeDocument/2006/relationships" shapeId="1028" r:id="rId4" name="Check Box 4">
              <controlPr defaultSize="0" autoLine="0" autoPict="0">
                <anchor moveWithCells="1">
                  <from>
                    <xdr:col xmlns:xdr="http://schemas.openxmlformats.org/drawingml/2006/spreadsheetDrawing">6</xdr:col>
                    <xdr:colOff xmlns:xdr="http://schemas.openxmlformats.org/drawingml/2006/spreadsheetDrawing">298354</xdr:colOff>
                    <xdr:row xmlns:xdr="http://schemas.openxmlformats.org/drawingml/2006/spreadsheetDrawing">41</xdr:row>
                    <xdr:rowOff xmlns:xdr="http://schemas.openxmlformats.org/drawingml/2006/spreadsheetDrawing">76200</xdr:rowOff>
                  </from>
                  <to>
                    <xdr:col xmlns:xdr="http://schemas.openxmlformats.org/drawingml/2006/spreadsheetDrawing">7</xdr:col>
                    <xdr:colOff xmlns:xdr="http://schemas.openxmlformats.org/drawingml/2006/spreadsheetDrawing">304688</xdr:colOff>
                    <xdr:row xmlns:xdr="http://schemas.openxmlformats.org/drawingml/2006/spreadsheetDrawing">41</xdr:row>
                    <xdr:rowOff xmlns:xdr="http://schemas.openxmlformats.org/drawingml/2006/spreadsheetDrawing">299085</xdr:rowOff>
                  </to>
                </anchor>
              </controlPr>
            </control>
          </mc:Choice>
        </mc:AlternateContent>
        <mc:AlternateContent xmlns:mc="http://schemas.openxmlformats.org/markup-compatibility/2006">
          <mc:Choice Requires="x14">
            <control xmlns:r="http://schemas.openxmlformats.org/officeDocument/2006/relationships" shapeId="1029" r:id="rId5" name="Check Box 5">
              <controlPr defaultSize="0" autoLine="0" autoPict="0">
                <anchor moveWithCells="1">
                  <from>
                    <xdr:col xmlns:xdr="http://schemas.openxmlformats.org/drawingml/2006/spreadsheetDrawing">11</xdr:col>
                    <xdr:colOff xmlns:xdr="http://schemas.openxmlformats.org/drawingml/2006/spreadsheetDrawing">260300</xdr:colOff>
                    <xdr:row xmlns:xdr="http://schemas.openxmlformats.org/drawingml/2006/spreadsheetDrawing">41</xdr:row>
                    <xdr:rowOff xmlns:xdr="http://schemas.openxmlformats.org/drawingml/2006/spreadsheetDrawing">108585</xdr:rowOff>
                  </from>
                  <to>
                    <xdr:col xmlns:xdr="http://schemas.openxmlformats.org/drawingml/2006/spreadsheetDrawing">11</xdr:col>
                    <xdr:colOff xmlns:xdr="http://schemas.openxmlformats.org/drawingml/2006/spreadsheetDrawing">564803</xdr:colOff>
                    <xdr:row xmlns:xdr="http://schemas.openxmlformats.org/drawingml/2006/spreadsheetDrawing">41</xdr:row>
                    <xdr:rowOff xmlns:xdr="http://schemas.openxmlformats.org/drawingml/2006/spreadsheetDrawing">299085</xdr:rowOff>
                  </to>
                </anchor>
              </controlPr>
            </control>
          </mc:Choice>
        </mc:AlternateContent>
        <mc:AlternateContent xmlns:mc="http://schemas.openxmlformats.org/markup-compatibility/2006">
          <mc:Choice Requires="x14">
            <control xmlns:r="http://schemas.openxmlformats.org/officeDocument/2006/relationships" shapeId="1041" r:id="rId6" name="Check Box 17">
              <controlPr defaultSize="0" autoFill="0" autoLine="0" autoPict="0">
                <anchor moveWithCells="1">
                  <from>
                    <xdr:col xmlns:xdr="http://schemas.openxmlformats.org/drawingml/2006/spreadsheetDrawing">5</xdr:col>
                    <xdr:colOff xmlns:xdr="http://schemas.openxmlformats.org/drawingml/2006/spreadsheetDrawing">1137558</xdr:colOff>
                    <xdr:row xmlns:xdr="http://schemas.openxmlformats.org/drawingml/2006/spreadsheetDrawing">44</xdr:row>
                    <xdr:rowOff xmlns:xdr="http://schemas.openxmlformats.org/drawingml/2006/spreadsheetDrawing">31432</xdr:rowOff>
                  </from>
                  <to>
                    <xdr:col xmlns:xdr="http://schemas.openxmlformats.org/drawingml/2006/spreadsheetDrawing">5</xdr:col>
                    <xdr:colOff xmlns:xdr="http://schemas.openxmlformats.org/drawingml/2006/spreadsheetDrawing">1440907</xdr:colOff>
                    <xdr:row xmlns:xdr="http://schemas.openxmlformats.org/drawingml/2006/spreadsheetDrawing">44</xdr:row>
                    <xdr:rowOff xmlns:xdr="http://schemas.openxmlformats.org/drawingml/2006/spreadsheetDrawing">228600</xdr:rowOff>
                  </to>
                </anchor>
              </controlPr>
            </control>
          </mc:Choice>
        </mc:AlternateContent>
        <mc:AlternateContent xmlns:mc="http://schemas.openxmlformats.org/markup-compatibility/2006">
          <mc:Choice Requires="x14">
            <control xmlns:r="http://schemas.openxmlformats.org/officeDocument/2006/relationships" shapeId="1042" r:id="rId7" name="Check Box 18">
              <controlPr defaultSize="0" autoFill="0" autoLine="0" autoPict="0">
                <anchor moveWithCells="1">
                  <from>
                    <xdr:col xmlns:xdr="http://schemas.openxmlformats.org/drawingml/2006/spreadsheetDrawing">5</xdr:col>
                    <xdr:colOff xmlns:xdr="http://schemas.openxmlformats.org/drawingml/2006/spreadsheetDrawing">1137558</xdr:colOff>
                    <xdr:row xmlns:xdr="http://schemas.openxmlformats.org/drawingml/2006/spreadsheetDrawing">49</xdr:row>
                    <xdr:rowOff xmlns:xdr="http://schemas.openxmlformats.org/drawingml/2006/spreadsheetDrawing">31432</xdr:rowOff>
                  </from>
                  <to>
                    <xdr:col xmlns:xdr="http://schemas.openxmlformats.org/drawingml/2006/spreadsheetDrawing">5</xdr:col>
                    <xdr:colOff xmlns:xdr="http://schemas.openxmlformats.org/drawingml/2006/spreadsheetDrawing">1440907</xdr:colOff>
                    <xdr:row xmlns:xdr="http://schemas.openxmlformats.org/drawingml/2006/spreadsheetDrawing">49</xdr:row>
                    <xdr:rowOff xmlns:xdr="http://schemas.openxmlformats.org/drawingml/2006/spreadsheetDrawing">228600</xdr:rowOff>
                  </to>
                </anchor>
              </controlPr>
            </control>
          </mc:Choice>
        </mc:AlternateContent>
        <mc:AlternateContent xmlns:mc="http://schemas.openxmlformats.org/markup-compatibility/2006">
          <mc:Choice Requires="x14">
            <control xmlns:r="http://schemas.openxmlformats.org/officeDocument/2006/relationships" shapeId="1043" r:id="rId8" name="Check Box 19">
              <controlPr defaultSize="0" autoFill="0" autoLine="0" autoPict="0">
                <anchor moveWithCells="1">
                  <from>
                    <xdr:col xmlns:xdr="http://schemas.openxmlformats.org/drawingml/2006/spreadsheetDrawing">10</xdr:col>
                    <xdr:colOff xmlns:xdr="http://schemas.openxmlformats.org/drawingml/2006/spreadsheetDrawing">88553</xdr:colOff>
                    <xdr:row xmlns:xdr="http://schemas.openxmlformats.org/drawingml/2006/spreadsheetDrawing">44</xdr:row>
                    <xdr:rowOff xmlns:xdr="http://schemas.openxmlformats.org/drawingml/2006/spreadsheetDrawing">31432</xdr:rowOff>
                  </from>
                  <to>
                    <xdr:col xmlns:xdr="http://schemas.openxmlformats.org/drawingml/2006/spreadsheetDrawing">10</xdr:col>
                    <xdr:colOff xmlns:xdr="http://schemas.openxmlformats.org/drawingml/2006/spreadsheetDrawing">755303</xdr:colOff>
                    <xdr:row xmlns:xdr="http://schemas.openxmlformats.org/drawingml/2006/spreadsheetDrawing">45</xdr:row>
                    <xdr:rowOff xmlns:xdr="http://schemas.openxmlformats.org/drawingml/2006/spreadsheetDrawing">31432</xdr:rowOff>
                  </to>
                </anchor>
              </controlPr>
            </control>
          </mc:Choice>
        </mc:AlternateContent>
      </controls>
    </mc:Choice>
  </mc:AlternateContent>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L17"/>
  <sheetViews>
    <sheetView showGridLines="0" view="normal" workbookViewId="0">
      <selection pane="topLeft" activeCell="G16" sqref="G16"/>
    </sheetView>
  </sheetViews>
  <sheetFormatPr defaultRowHeight="14.5"/>
  <cols>
    <col min="1" max="1" width="17.5703125" customWidth="1"/>
    <col min="7" max="7" width="18.140625" customWidth="1"/>
  </cols>
  <sheetData>
    <row r="1" spans="1:11" ht="15" thickBot="1">
      <c r="A1" s="197" t="s">
        <v>56</v>
      </c>
      <c r="B1" s="197"/>
      <c r="C1" s="197"/>
      <c r="D1" s="197"/>
      <c r="E1" s="197"/>
      <c r="F1" s="5"/>
      <c r="G1" s="197" t="s">
        <v>57</v>
      </c>
      <c r="H1" s="197"/>
      <c r="I1" s="197"/>
      <c r="J1" s="197"/>
      <c r="K1" s="197"/>
    </row>
    <row r="2" spans="1:11" ht="52">
      <c r="A2" s="26" t="s">
        <v>58</v>
      </c>
      <c r="B2" s="27" t="s">
        <v>59</v>
      </c>
      <c r="C2" s="27" t="s">
        <v>60</v>
      </c>
      <c r="D2" s="27"/>
      <c r="E2" s="28" t="s">
        <v>61</v>
      </c>
      <c r="F2" s="5"/>
      <c r="G2" s="26" t="s">
        <v>58</v>
      </c>
      <c r="H2" s="27" t="s">
        <v>59</v>
      </c>
      <c r="I2" s="27" t="s">
        <v>60</v>
      </c>
      <c r="J2" s="27"/>
      <c r="K2" s="28" t="s">
        <v>62</v>
      </c>
    </row>
    <row r="3" spans="1:11">
      <c r="A3" s="29" t="s">
        <v>63</v>
      </c>
      <c r="B3" s="30"/>
      <c r="C3" s="30"/>
      <c r="D3" s="31"/>
      <c r="E3" s="32">
        <f>B3*C3</f>
        <v>0</v>
      </c>
      <c r="F3" s="5"/>
      <c r="G3" s="29" t="s">
        <v>63</v>
      </c>
      <c r="H3" s="33">
        <v>2</v>
      </c>
      <c r="I3" s="33">
        <v>12</v>
      </c>
      <c r="J3" s="31"/>
      <c r="K3" s="32">
        <f>H3*I3</f>
        <v>24</v>
      </c>
    </row>
    <row r="4" spans="1:11">
      <c r="A4" s="29" t="s">
        <v>64</v>
      </c>
      <c r="B4" s="30"/>
      <c r="C4" s="30"/>
      <c r="D4" s="31"/>
      <c r="E4" s="32">
        <f>B4*C4</f>
        <v>0</v>
      </c>
      <c r="F4" s="5"/>
      <c r="G4" s="29" t="s">
        <v>64</v>
      </c>
      <c r="H4" s="33">
        <v>1</v>
      </c>
      <c r="I4" s="33">
        <v>12</v>
      </c>
      <c r="J4" s="31"/>
      <c r="K4" s="32">
        <f>H4*I4</f>
        <v>12</v>
      </c>
    </row>
    <row r="5" spans="1:12">
      <c r="A5" s="34" t="s">
        <v>65</v>
      </c>
      <c r="B5" s="50"/>
      <c r="C5" s="51" t="s">
        <v>66</v>
      </c>
      <c r="D5" s="52"/>
      <c r="E5" s="35">
        <v>0</v>
      </c>
      <c r="F5" s="36"/>
      <c r="G5" s="34" t="s">
        <v>67</v>
      </c>
      <c r="H5" s="198" t="s">
        <v>66</v>
      </c>
      <c r="I5" s="199"/>
      <c r="J5" s="200"/>
      <c r="K5" s="37">
        <v>0</v>
      </c>
      <c r="L5" s="38"/>
    </row>
    <row r="6" spans="1:11">
      <c r="A6" s="29" t="s">
        <v>68</v>
      </c>
      <c r="B6" s="39"/>
      <c r="C6" s="39"/>
      <c r="D6" s="39"/>
      <c r="E6" s="32">
        <f>E3+E4</f>
        <v>0</v>
      </c>
      <c r="F6" s="5"/>
      <c r="G6" s="29" t="s">
        <v>68</v>
      </c>
      <c r="H6" s="39"/>
      <c r="I6" s="39"/>
      <c r="J6" s="39"/>
      <c r="K6" s="32">
        <f>K3+K4</f>
        <v>36</v>
      </c>
    </row>
    <row r="7" spans="1:11" ht="15" thickBot="1">
      <c r="A7" s="40" t="s">
        <v>69</v>
      </c>
      <c r="B7" s="41"/>
      <c r="C7" s="41"/>
      <c r="D7" s="41"/>
      <c r="E7" s="42">
        <f>E6+E5+E4+E3</f>
        <v>0</v>
      </c>
      <c r="F7" s="5"/>
      <c r="G7" s="40" t="s">
        <v>69</v>
      </c>
      <c r="H7" s="41"/>
      <c r="I7" s="41"/>
      <c r="J7" s="41"/>
      <c r="K7" s="42">
        <f>K6+K5+K4+K3</f>
        <v>72</v>
      </c>
    </row>
    <row r="8" spans="1:11" ht="78">
      <c r="A8" s="26" t="s">
        <v>70</v>
      </c>
      <c r="B8" s="27" t="s">
        <v>71</v>
      </c>
      <c r="C8" s="27" t="s">
        <v>72</v>
      </c>
      <c r="D8" s="27" t="s">
        <v>73</v>
      </c>
      <c r="E8" s="28" t="s">
        <v>62</v>
      </c>
      <c r="F8" s="5"/>
      <c r="G8" s="26" t="s">
        <v>70</v>
      </c>
      <c r="H8" s="27" t="s">
        <v>71</v>
      </c>
      <c r="I8" s="27" t="s">
        <v>72</v>
      </c>
      <c r="J8" s="27" t="s">
        <v>73</v>
      </c>
      <c r="K8" s="28" t="s">
        <v>62</v>
      </c>
    </row>
    <row r="9" spans="1:11">
      <c r="A9" s="29" t="s">
        <v>74</v>
      </c>
      <c r="B9" s="30"/>
      <c r="C9" s="30"/>
      <c r="D9" s="31">
        <f>IF(B9="1,500 words",33,IF(B9="3,000 words",57,IF(B9="6,000 words",105,IF(B9="12,000 words",180,0))))</f>
        <v>0</v>
      </c>
      <c r="E9" s="43">
        <f>(C9*D9)/60</f>
        <v>0</v>
      </c>
      <c r="F9" s="5"/>
      <c r="G9" s="29" t="s">
        <v>74</v>
      </c>
      <c r="H9" s="33" t="s">
        <v>75</v>
      </c>
      <c r="I9" s="33">
        <v>20</v>
      </c>
      <c r="J9" s="31">
        <f>IF(H9="1,500 words",33,IF(H9="3,000 words",57,IF(H9="6,000 words",105,IF(H9="12,000 words",180,0))))</f>
        <v>57</v>
      </c>
      <c r="K9" s="43">
        <f>(I9*J9)/60</f>
        <v>19</v>
      </c>
    </row>
    <row r="10" spans="1:11">
      <c r="A10" s="29" t="s">
        <v>76</v>
      </c>
      <c r="B10" s="30"/>
      <c r="C10" s="30"/>
      <c r="D10" s="31">
        <f>IF(B10="1,500 words",33,IF(B10="3,000 words",57,IF(B10="6,000 words",105,IF(B10="12,000 words",180,0))))</f>
        <v>0</v>
      </c>
      <c r="E10" s="43">
        <f>(C10*D10)/60</f>
        <v>0</v>
      </c>
      <c r="F10" s="5"/>
      <c r="G10" s="29" t="s">
        <v>76</v>
      </c>
      <c r="H10" s="33" t="s">
        <v>77</v>
      </c>
      <c r="I10" s="33">
        <v>10</v>
      </c>
      <c r="J10" s="31">
        <f>IF(H10="1,500 words",33,IF(H10="3,000 words",57,IF(H10="6,000 words",105,IF(H10="12,000 words",180,0))))</f>
        <v>33</v>
      </c>
      <c r="K10" s="43">
        <f>(I10*J10)/60</f>
        <v>5.5</v>
      </c>
    </row>
    <row r="11" spans="1:11" ht="15" thickBot="1">
      <c r="A11" s="40" t="s">
        <v>78</v>
      </c>
      <c r="B11" s="41"/>
      <c r="C11" s="41"/>
      <c r="D11" s="41"/>
      <c r="E11" s="44">
        <f>E9+E10</f>
        <v>0</v>
      </c>
      <c r="F11" s="5"/>
      <c r="G11" s="40" t="s">
        <v>78</v>
      </c>
      <c r="H11" s="41"/>
      <c r="I11" s="41"/>
      <c r="J11" s="41"/>
      <c r="K11" s="45">
        <f>K9+K10</f>
        <v>24.5</v>
      </c>
    </row>
    <row r="12" spans="1:11" ht="26.5" thickBot="1">
      <c r="A12" s="46" t="s">
        <v>79</v>
      </c>
      <c r="B12" s="47"/>
      <c r="C12" s="47"/>
      <c r="D12" s="47"/>
      <c r="E12" s="48">
        <f>E11+E7</f>
        <v>0</v>
      </c>
      <c r="F12" s="49"/>
      <c r="G12" s="46" t="s">
        <v>79</v>
      </c>
      <c r="H12" s="47"/>
      <c r="I12" s="47"/>
      <c r="J12" s="47"/>
      <c r="K12" s="48">
        <f>K11+K7</f>
        <v>96.5</v>
      </c>
    </row>
    <row r="14" spans="1:1">
      <c r="A14" s="53" t="s">
        <v>77</v>
      </c>
    </row>
    <row r="15" spans="1:1">
      <c r="A15" s="53" t="s">
        <v>75</v>
      </c>
    </row>
    <row r="16" spans="1:1">
      <c r="A16" s="53" t="s">
        <v>80</v>
      </c>
    </row>
    <row r="17" spans="1:1">
      <c r="A17" s="53" t="s">
        <v>81</v>
      </c>
    </row>
  </sheetData>
  <sheetProtection password="CC50" sheet="1" objects="1" scenarios="1"/>
  <mergeCells count="3">
    <mergeCell ref="A1:E1"/>
    <mergeCell ref="G1:K1"/>
    <mergeCell ref="H5:J5"/>
  </mergeCells>
  <dataValidations count="1">
    <dataValidation type="list" allowBlank="1" showInputMessage="1" showErrorMessage="1" sqref="B9:B10 H9:H10">
      <formula1>$A$14:$A$17</formula1>
    </dataValidation>
  </dataValidations>
  <pageMargins left="0.7" right="0.7" top="0.75" bottom="0.75" header="0.3" footer="0.3"/>
  <pageSetup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I48"/>
  <sheetViews>
    <sheetView topLeftCell="C19" showGridLines="0" view="normal" workbookViewId="0">
      <selection pane="topLeft" activeCell="H44" sqref="H44"/>
    </sheetView>
  </sheetViews>
  <sheetFormatPr defaultRowHeight="14.5"/>
  <cols>
    <col min="2" max="2" width="21.140625" bestFit="1" customWidth="1"/>
    <col min="3" max="3" width="17.41796875" bestFit="1" customWidth="1"/>
    <col min="4" max="4" width="14.140625" bestFit="1" customWidth="1"/>
    <col min="6" max="6" width="17.84765625" bestFit="1" customWidth="1"/>
    <col min="7" max="7" width="12.41796875" customWidth="1"/>
    <col min="8" max="8" width="11.84765625" bestFit="1" customWidth="1"/>
    <col min="9" max="9" width="36.5703125" customWidth="1"/>
  </cols>
  <sheetData>
    <row r="2" spans="2:9">
      <c r="B2" s="223" t="s">
        <v>82</v>
      </c>
      <c r="C2" s="223"/>
      <c r="D2" s="223"/>
      <c r="E2" s="223"/>
      <c r="F2" s="223"/>
      <c r="G2" s="223"/>
      <c r="H2" s="223"/>
      <c r="I2" s="223"/>
    </row>
    <row r="4" spans="2:7">
      <c r="B4" s="77" t="s">
        <v>83</v>
      </c>
      <c r="C4" s="219">
        <v>3</v>
      </c>
      <c r="D4" s="219"/>
      <c r="E4" s="219"/>
      <c r="F4" s="219"/>
      <c r="G4" s="78"/>
    </row>
    <row r="5" spans="2:7">
      <c r="B5" s="77" t="s">
        <v>10</v>
      </c>
      <c r="C5" s="219">
        <v>333</v>
      </c>
      <c r="D5" s="219"/>
      <c r="E5" s="219"/>
      <c r="F5" s="219"/>
      <c r="G5" s="78"/>
    </row>
    <row r="6" spans="2:7">
      <c r="B6" s="77" t="s">
        <v>9</v>
      </c>
      <c r="C6" s="219">
        <v>333</v>
      </c>
      <c r="D6" s="219"/>
      <c r="E6" s="219"/>
      <c r="F6" s="219"/>
      <c r="G6" s="78"/>
    </row>
    <row r="7" spans="2:7">
      <c r="B7" s="77" t="s">
        <v>84</v>
      </c>
      <c r="C7" s="219">
        <v>20</v>
      </c>
      <c r="D7" s="219"/>
      <c r="E7" s="219"/>
      <c r="F7" s="219"/>
      <c r="G7" s="78"/>
    </row>
    <row r="8" spans="2:7" ht="29">
      <c r="B8" s="79" t="s">
        <v>85</v>
      </c>
      <c r="C8" s="208"/>
      <c r="D8" s="224"/>
      <c r="E8" s="224"/>
      <c r="F8" s="209"/>
      <c r="G8" s="78"/>
    </row>
    <row r="10" spans="2:2">
      <c r="B10" s="8" t="s">
        <v>86</v>
      </c>
    </row>
    <row r="11" spans="1:9">
      <c r="A11" s="78"/>
      <c r="B11" s="80" t="s">
        <v>87</v>
      </c>
      <c r="C11" s="80" t="s">
        <v>88</v>
      </c>
      <c r="D11" s="80"/>
      <c r="E11" s="80"/>
      <c r="F11" s="214" t="s">
        <v>89</v>
      </c>
      <c r="G11" s="215"/>
      <c r="H11" s="81" t="s">
        <v>90</v>
      </c>
      <c r="I11" s="81" t="s">
        <v>91</v>
      </c>
    </row>
    <row r="12" spans="2:9">
      <c r="B12" s="82" t="s">
        <v>92</v>
      </c>
      <c r="C12" s="219"/>
      <c r="D12" s="219"/>
      <c r="E12" s="219"/>
      <c r="F12" s="206">
        <f>IF(B12="Lecture or Workshop",1,IF(B12="Seminar or Practical",0.5,0))</f>
        <v>1</v>
      </c>
      <c r="G12" s="207"/>
      <c r="H12" s="77">
        <f>C12+(C12*F12)</f>
        <v>0</v>
      </c>
      <c r="I12" s="102"/>
    </row>
    <row r="13" spans="2:9">
      <c r="B13" s="82"/>
      <c r="C13" s="219"/>
      <c r="D13" s="219"/>
      <c r="E13" s="219"/>
      <c r="F13" s="206">
        <f>IF(B13="Lecture or Workshop",1,IF(B13="Seminar or Practical",0.5,0))</f>
        <v>0</v>
      </c>
      <c r="G13" s="207"/>
      <c r="H13" s="77">
        <f>C13+(C13*F13)</f>
        <v>0</v>
      </c>
      <c r="I13" s="102"/>
    </row>
    <row r="14" spans="2:9">
      <c r="B14" s="82"/>
      <c r="C14" s="219"/>
      <c r="D14" s="219"/>
      <c r="E14" s="219"/>
      <c r="F14" s="206">
        <f>IF(B14="Lecture or Workshop",1,IF(B14="Seminar or Practical",0.5,0))</f>
        <v>0</v>
      </c>
      <c r="G14" s="207"/>
      <c r="H14" s="77">
        <f>C14+(C14*F14)</f>
        <v>0</v>
      </c>
      <c r="I14" s="102"/>
    </row>
    <row r="15" spans="2:9">
      <c r="B15" s="83" t="s">
        <v>93</v>
      </c>
      <c r="C15" s="83"/>
      <c r="D15" s="83"/>
      <c r="E15" s="83"/>
      <c r="F15" s="83"/>
      <c r="G15" s="83"/>
      <c r="H15" s="84">
        <f>SUM(H12:H14)</f>
        <v>0</v>
      </c>
      <c r="I15" s="85"/>
    </row>
    <row r="16" spans="2:2">
      <c r="B16" s="8" t="s">
        <v>94</v>
      </c>
    </row>
    <row r="17" spans="2:9">
      <c r="B17" s="81" t="s">
        <v>95</v>
      </c>
      <c r="C17" s="81" t="s">
        <v>96</v>
      </c>
      <c r="D17" s="81"/>
      <c r="E17" s="81"/>
      <c r="F17" s="81"/>
      <c r="G17" s="214" t="s">
        <v>90</v>
      </c>
      <c r="H17" s="215"/>
      <c r="I17" s="81" t="s">
        <v>91</v>
      </c>
    </row>
    <row r="18" spans="2:9">
      <c r="B18" s="77" t="s">
        <v>21</v>
      </c>
      <c r="C18" s="219" t="s">
        <v>20</v>
      </c>
      <c r="D18" s="219"/>
      <c r="E18" s="219"/>
      <c r="F18" s="219"/>
      <c r="G18" s="206">
        <f>IF(C18="Yes",10,0)</f>
        <v>10</v>
      </c>
      <c r="H18" s="207"/>
      <c r="I18" s="102"/>
    </row>
    <row r="19" spans="2:9">
      <c r="B19" s="77" t="s">
        <v>97</v>
      </c>
      <c r="C19" s="219" t="s">
        <v>98</v>
      </c>
      <c r="D19" s="219"/>
      <c r="E19" s="219"/>
      <c r="F19" s="219"/>
      <c r="G19" s="208">
        <v>0</v>
      </c>
      <c r="H19" s="209"/>
      <c r="I19" s="102"/>
    </row>
    <row r="20" spans="2:9">
      <c r="B20" s="77" t="s">
        <v>99</v>
      </c>
      <c r="C20" s="219" t="s">
        <v>98</v>
      </c>
      <c r="D20" s="219"/>
      <c r="E20" s="219"/>
      <c r="F20" s="219"/>
      <c r="G20" s="208">
        <v>0</v>
      </c>
      <c r="H20" s="209"/>
      <c r="I20" s="102"/>
    </row>
    <row r="21" spans="2:9">
      <c r="B21" s="77" t="s">
        <v>100</v>
      </c>
      <c r="C21" s="219" t="s">
        <v>98</v>
      </c>
      <c r="D21" s="219"/>
      <c r="E21" s="219"/>
      <c r="F21" s="219"/>
      <c r="G21" s="208">
        <v>0</v>
      </c>
      <c r="H21" s="209"/>
      <c r="I21" s="102"/>
    </row>
    <row r="22" spans="2:9">
      <c r="B22" s="220" t="s">
        <v>93</v>
      </c>
      <c r="C22" s="220"/>
      <c r="D22" s="220"/>
      <c r="E22" s="220"/>
      <c r="F22" s="220"/>
      <c r="G22" s="218">
        <f>SUM(G18:H21)</f>
        <v>10</v>
      </c>
      <c r="H22" s="218"/>
      <c r="I22" s="86"/>
    </row>
    <row r="24" spans="2:2">
      <c r="B24" s="8" t="s">
        <v>101</v>
      </c>
    </row>
    <row r="25" spans="2:9" ht="43.5">
      <c r="B25" s="87" t="s">
        <v>102</v>
      </c>
      <c r="C25" s="88" t="s">
        <v>103</v>
      </c>
      <c r="D25" s="87" t="s">
        <v>104</v>
      </c>
      <c r="E25" s="89" t="s">
        <v>105</v>
      </c>
      <c r="F25" s="88" t="s">
        <v>106</v>
      </c>
      <c r="G25" s="90" t="s">
        <v>107</v>
      </c>
      <c r="H25" s="87" t="s">
        <v>90</v>
      </c>
      <c r="I25" s="87" t="s">
        <v>91</v>
      </c>
    </row>
    <row r="26" spans="2:9">
      <c r="B26" s="91">
        <f>C5</f>
        <v>333</v>
      </c>
      <c r="C26" s="82"/>
      <c r="D26" s="77">
        <f>IF(C26="Foundation L4 L5 L6",1,IF(C26="Level 7",2,0))</f>
        <v>0</v>
      </c>
      <c r="E26" s="77">
        <f>IF(C7=10,0.5,IF(C7=20,1,IF(C7=30,1.5,IF(C7=40,2,IF(C7="Zero","Discretionary",0)))))</f>
        <v>1</v>
      </c>
      <c r="F26" s="82"/>
      <c r="G26" s="101"/>
      <c r="H26" s="77">
        <f>((D26*F26)*G26)*1.1</f>
        <v>0</v>
      </c>
      <c r="I26" s="102"/>
    </row>
    <row r="27" spans="2:9">
      <c r="B27" s="221" t="s">
        <v>108</v>
      </c>
      <c r="C27" s="222"/>
      <c r="D27" s="82"/>
      <c r="E27" s="77" t="s">
        <v>109</v>
      </c>
      <c r="F27" s="82"/>
      <c r="G27" s="101"/>
      <c r="H27" s="77">
        <f>((D27*F27)*G27)*1.1</f>
        <v>0</v>
      </c>
      <c r="I27" s="102"/>
    </row>
    <row r="28" spans="2:9">
      <c r="B28" s="92" t="s">
        <v>93</v>
      </c>
      <c r="C28" s="93"/>
      <c r="D28" s="93"/>
      <c r="E28" s="93"/>
      <c r="F28" s="94"/>
      <c r="G28" s="94"/>
      <c r="H28" s="84">
        <f>SUM(H26:H26)</f>
        <v>0</v>
      </c>
      <c r="I28" s="84"/>
    </row>
    <row r="30" spans="2:2">
      <c r="B30" s="8" t="s">
        <v>110</v>
      </c>
    </row>
    <row r="31" spans="2:9">
      <c r="B31" s="81" t="s">
        <v>111</v>
      </c>
      <c r="C31" s="81"/>
      <c r="D31" s="214" t="s">
        <v>112</v>
      </c>
      <c r="E31" s="215"/>
      <c r="F31" s="216" t="s">
        <v>106</v>
      </c>
      <c r="G31" s="217"/>
      <c r="H31" s="81" t="s">
        <v>90</v>
      </c>
      <c r="I31" s="81" t="s">
        <v>91</v>
      </c>
    </row>
    <row r="32" spans="2:9">
      <c r="B32" s="205" t="s">
        <v>113</v>
      </c>
      <c r="C32" s="205"/>
      <c r="D32" s="206">
        <v>7.5</v>
      </c>
      <c r="E32" s="207"/>
      <c r="F32" s="208"/>
      <c r="G32" s="209"/>
      <c r="H32" s="77">
        <f>D32*F32</f>
        <v>0</v>
      </c>
      <c r="I32" s="102"/>
    </row>
    <row r="33" spans="2:9">
      <c r="B33" s="205" t="s">
        <v>114</v>
      </c>
      <c r="C33" s="205"/>
      <c r="D33" s="206">
        <v>10</v>
      </c>
      <c r="E33" s="207"/>
      <c r="F33" s="208"/>
      <c r="G33" s="209"/>
      <c r="H33" s="77">
        <f>D33*E33</f>
        <v>0</v>
      </c>
      <c r="I33" s="102"/>
    </row>
    <row r="34" spans="2:9">
      <c r="B34" s="205" t="s">
        <v>115</v>
      </c>
      <c r="C34" s="205"/>
      <c r="D34" s="206">
        <v>15</v>
      </c>
      <c r="E34" s="207"/>
      <c r="F34" s="208"/>
      <c r="G34" s="209"/>
      <c r="H34" s="77">
        <f>D34*F34</f>
        <v>0</v>
      </c>
      <c r="I34" s="102"/>
    </row>
    <row r="35" spans="2:9">
      <c r="B35" s="205" t="s">
        <v>116</v>
      </c>
      <c r="C35" s="205"/>
      <c r="D35" s="206">
        <v>20</v>
      </c>
      <c r="E35" s="207"/>
      <c r="F35" s="208"/>
      <c r="G35" s="209"/>
      <c r="H35" s="77">
        <f>D35*F35</f>
        <v>0</v>
      </c>
      <c r="I35" s="102"/>
    </row>
    <row r="36" spans="2:9">
      <c r="B36" s="205" t="s">
        <v>117</v>
      </c>
      <c r="C36" s="205"/>
      <c r="D36" s="206">
        <v>7.5</v>
      </c>
      <c r="E36" s="207"/>
      <c r="F36" s="208"/>
      <c r="G36" s="209"/>
      <c r="H36" s="77">
        <f>D36*F36</f>
        <v>0</v>
      </c>
      <c r="I36" s="102"/>
    </row>
    <row r="37" spans="2:9">
      <c r="B37" s="205" t="s">
        <v>118</v>
      </c>
      <c r="C37" s="205"/>
      <c r="D37" s="206">
        <v>80</v>
      </c>
      <c r="E37" s="207"/>
      <c r="F37" s="208"/>
      <c r="G37" s="209"/>
      <c r="H37" s="77">
        <f>D37*F37</f>
        <v>0</v>
      </c>
      <c r="I37" s="102"/>
    </row>
    <row r="38" spans="2:9">
      <c r="B38" s="205" t="s">
        <v>119</v>
      </c>
      <c r="C38" s="205"/>
      <c r="D38" s="206">
        <v>40</v>
      </c>
      <c r="E38" s="207"/>
      <c r="F38" s="208"/>
      <c r="G38" s="209"/>
      <c r="H38" s="77">
        <f>D38*F38</f>
        <v>0</v>
      </c>
      <c r="I38" s="102"/>
    </row>
    <row r="39" spans="2:9">
      <c r="B39" s="210" t="s">
        <v>93</v>
      </c>
      <c r="C39" s="211"/>
      <c r="D39" s="211"/>
      <c r="E39" s="211"/>
      <c r="F39" s="96"/>
      <c r="G39" s="96"/>
      <c r="H39" s="84">
        <f>SUM(H32:H38)</f>
        <v>0</v>
      </c>
      <c r="I39" s="85"/>
    </row>
    <row r="41" spans="6:8">
      <c r="F41" s="201" t="s">
        <v>24</v>
      </c>
      <c r="G41" s="202"/>
      <c r="H41" s="95">
        <f>H39+H28+G22+H15</f>
        <v>10</v>
      </c>
    </row>
    <row r="42" spans="6:8">
      <c r="F42" s="201" t="s">
        <v>120</v>
      </c>
      <c r="G42" s="202"/>
      <c r="H42" s="97">
        <f>IF(C18="Yes",26.84,23.23)</f>
        <v>26.84</v>
      </c>
    </row>
    <row r="43" spans="6:8">
      <c r="F43" s="201" t="s">
        <v>121</v>
      </c>
      <c r="G43" s="202"/>
      <c r="H43" s="97">
        <f>H41*H42</f>
        <v>268.4</v>
      </c>
    </row>
    <row r="44" spans="6:8">
      <c r="F44" s="201" t="s">
        <v>122</v>
      </c>
      <c r="G44" s="202"/>
      <c r="H44" s="97">
        <f>H43*1.23</f>
        <v>330.13199999999995</v>
      </c>
    </row>
    <row r="45" spans="6:8">
      <c r="F45" s="212" t="s">
        <v>123</v>
      </c>
      <c r="G45" s="213"/>
      <c r="H45" s="97">
        <f>IF(H43&gt;1251,0.15,0)</f>
        <v>0</v>
      </c>
    </row>
    <row r="46" spans="6:8">
      <c r="F46" s="212" t="s">
        <v>124</v>
      </c>
      <c r="G46" s="213"/>
      <c r="H46" s="97">
        <f>H44*H45</f>
        <v>0</v>
      </c>
    </row>
    <row r="47" spans="6:8">
      <c r="F47" s="212" t="s">
        <v>125</v>
      </c>
      <c r="G47" s="213"/>
      <c r="H47" s="97">
        <f>H44*0.2868</f>
        <v>94.681857599999987</v>
      </c>
    </row>
    <row r="48" spans="6:8">
      <c r="F48" s="203" t="s">
        <v>126</v>
      </c>
      <c r="G48" s="204"/>
      <c r="H48" s="98">
        <f>H47+H46+H44</f>
        <v>424.81385759999995</v>
      </c>
    </row>
  </sheetData>
  <mergeCells count="61">
    <mergeCell ref="C8:F8"/>
    <mergeCell ref="G17:H17"/>
    <mergeCell ref="G18:H18"/>
    <mergeCell ref="G19:H19"/>
    <mergeCell ref="G20:H20"/>
    <mergeCell ref="C19:F19"/>
    <mergeCell ref="C11:E11"/>
    <mergeCell ref="F11:G11"/>
    <mergeCell ref="C12:E12"/>
    <mergeCell ref="F12:G12"/>
    <mergeCell ref="C13:E13"/>
    <mergeCell ref="F13:G13"/>
    <mergeCell ref="C14:E14"/>
    <mergeCell ref="F14:G14"/>
    <mergeCell ref="B15:F15"/>
    <mergeCell ref="C17:F17"/>
    <mergeCell ref="B2:I2"/>
    <mergeCell ref="C4:F4"/>
    <mergeCell ref="C5:F5"/>
    <mergeCell ref="C6:F6"/>
    <mergeCell ref="C7:F7"/>
    <mergeCell ref="C18:F18"/>
    <mergeCell ref="C20:F20"/>
    <mergeCell ref="C21:F21"/>
    <mergeCell ref="B22:F22"/>
    <mergeCell ref="B27:C27"/>
    <mergeCell ref="B31:C31"/>
    <mergeCell ref="D31:E31"/>
    <mergeCell ref="F31:G31"/>
    <mergeCell ref="G21:H21"/>
    <mergeCell ref="G22:H22"/>
    <mergeCell ref="B32:C32"/>
    <mergeCell ref="D32:E32"/>
    <mergeCell ref="F32:G32"/>
    <mergeCell ref="B33:C33"/>
    <mergeCell ref="D33:E33"/>
    <mergeCell ref="F33:G33"/>
    <mergeCell ref="B34:C34"/>
    <mergeCell ref="D34:E34"/>
    <mergeCell ref="F34:G34"/>
    <mergeCell ref="B35:C35"/>
    <mergeCell ref="D35:E35"/>
    <mergeCell ref="F35:G35"/>
    <mergeCell ref="B36:C36"/>
    <mergeCell ref="D36:E36"/>
    <mergeCell ref="F36:G36"/>
    <mergeCell ref="B37:C37"/>
    <mergeCell ref="D37:E37"/>
    <mergeCell ref="F37:G37"/>
    <mergeCell ref="F43:G43"/>
    <mergeCell ref="F44:G44"/>
    <mergeCell ref="F48:G48"/>
    <mergeCell ref="B38:C38"/>
    <mergeCell ref="D38:E38"/>
    <mergeCell ref="F38:G38"/>
    <mergeCell ref="B39:F39"/>
    <mergeCell ref="F41:G41"/>
    <mergeCell ref="F42:G42"/>
    <mergeCell ref="F45:G45"/>
    <mergeCell ref="F46:G46"/>
    <mergeCell ref="F47:G47"/>
  </mergeCells>
  <conditionalFormatting sqref="G19">
    <cfRule type="cellIs" dxfId="5" priority="1" operator="lessThan">
      <formula>10.01</formula>
    </cfRule>
    <cfRule type="cellIs" dxfId="4" priority="2" operator="lessThan">
      <formula>10.01</formula>
    </cfRule>
    <cfRule type="cellIs" dxfId="3" priority="6" operator="greaterThan">
      <formula>10</formula>
    </cfRule>
  </conditionalFormatting>
  <conditionalFormatting sqref="G20">
    <cfRule type="cellIs" dxfId="2" priority="3" operator="lessThan">
      <formula>5.01</formula>
    </cfRule>
    <cfRule type="cellIs" dxfId="1" priority="5" operator="greaterThan">
      <formula>5</formula>
    </cfRule>
  </conditionalFormatting>
  <conditionalFormatting sqref="G21">
    <cfRule type="cellIs" dxfId="0" priority="4" operator="between">
      <formula>5</formula>
      <formula>15</formula>
    </cfRule>
  </conditionalFormatting>
  <dataValidations count="5">
    <dataValidation type="list" allowBlank="1" showInputMessage="1" showErrorMessage="1" sqref="C26">
      <formula1>'Background Lists'!$E$3:$E$4</formula1>
    </dataValidation>
    <dataValidation type="list" allowBlank="1" showInputMessage="1" showErrorMessage="1" sqref="C7:F7">
      <formula1>'Background Lists'!$B$3:$B$7</formula1>
    </dataValidation>
    <dataValidation type="list" allowBlank="1" showInputMessage="1" showErrorMessage="1" sqref="B12:B14">
      <formula1>'Background Lists'!$C$3:$C$5</formula1>
    </dataValidation>
    <dataValidation type="list" allowBlank="1" showInputMessage="1" showErrorMessage="1" sqref="C18:F21">
      <formula1>'Background Lists'!$D$3:$D$4</formula1>
    </dataValidation>
    <dataValidation type="list" allowBlank="1" showInputMessage="1" showErrorMessage="1" sqref="G26:G27">
      <formula1>'Background Lists'!$F$3:$F$12</formula1>
    </dataValidation>
  </dataValidations>
  <pageMargins left="0.7" right="0.7" top="0.75" bottom="0.75" header="0.3" footer="0.3"/>
  <pageSetup paperSize="0" orientation="portrait"/>
  <headerFooter scaleWithDoc="1" alignWithMargins="0" differentFirst="0" differentOddEven="0"/>
  <legacy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B2:F12"/>
  <sheetViews>
    <sheetView view="normal" workbookViewId="0">
      <selection pane="topLeft" activeCell="J11" sqref="J11:J12"/>
    </sheetView>
  </sheetViews>
  <sheetFormatPr defaultRowHeight="14.5"/>
  <cols>
    <col min="2" max="2" width="8.5703125" customWidth="1"/>
    <col min="3" max="3" width="18.41796875" bestFit="1" customWidth="1"/>
    <col min="4" max="4" width="7.7109375" bestFit="1" customWidth="1"/>
    <col min="5" max="5" width="17.41796875" bestFit="1" customWidth="1"/>
    <col min="6" max="6" width="14.84765625" bestFit="1" customWidth="1"/>
  </cols>
  <sheetData>
    <row r="2" spans="2:6">
      <c r="B2" s="99" t="s">
        <v>84</v>
      </c>
      <c r="C2" s="99" t="s">
        <v>127</v>
      </c>
      <c r="D2" s="99" t="s">
        <v>128</v>
      </c>
      <c r="E2" s="99" t="s">
        <v>103</v>
      </c>
      <c r="F2" s="99" t="s">
        <v>129</v>
      </c>
    </row>
    <row r="3" spans="2:6">
      <c r="B3" t="s">
        <v>130</v>
      </c>
      <c r="C3" t="s">
        <v>92</v>
      </c>
      <c r="D3" t="s">
        <v>20</v>
      </c>
      <c r="E3" t="s">
        <v>131</v>
      </c>
      <c r="F3" s="100">
        <v>1</v>
      </c>
    </row>
    <row r="4" spans="2:6">
      <c r="B4">
        <v>10</v>
      </c>
      <c r="C4" t="s">
        <v>132</v>
      </c>
      <c r="D4" t="s">
        <v>98</v>
      </c>
      <c r="E4" t="s">
        <v>133</v>
      </c>
      <c r="F4" s="100">
        <v>0.9</v>
      </c>
    </row>
    <row r="5" spans="2:6">
      <c r="B5">
        <v>20</v>
      </c>
      <c r="C5" t="s">
        <v>134</v>
      </c>
      <c r="F5" s="100">
        <v>0.8</v>
      </c>
    </row>
    <row r="6" spans="2:6">
      <c r="B6">
        <v>30</v>
      </c>
      <c r="F6" s="100">
        <v>0.7</v>
      </c>
    </row>
    <row r="7" spans="2:6">
      <c r="B7">
        <v>40</v>
      </c>
      <c r="F7" s="100">
        <v>0.6</v>
      </c>
    </row>
    <row r="8" spans="6:6">
      <c r="F8" s="100">
        <v>0.5</v>
      </c>
    </row>
    <row r="9" spans="6:6">
      <c r="F9" s="100">
        <v>0.4</v>
      </c>
    </row>
    <row r="10" spans="6:6">
      <c r="F10" s="100">
        <v>0.3</v>
      </c>
    </row>
    <row r="11" spans="6:6">
      <c r="F11" s="100">
        <v>0.2</v>
      </c>
    </row>
    <row r="12" spans="6:6">
      <c r="F12" s="100">
        <v>0.1</v>
      </c>
    </row>
  </sheetData>
  <pageMargins left="0.7" right="0.7" top="0.75" bottom="0.75" header="0.3" footer="0.3"/>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
  <dimension ref="A1:B50"/>
  <sheetViews>
    <sheetView topLeftCell="A28" view="normal" workbookViewId="0">
      <selection pane="topLeft" activeCell="E32" sqref="E32"/>
    </sheetView>
  </sheetViews>
  <sheetFormatPr defaultRowHeight="14.5"/>
  <cols>
    <col min="1" max="1" width="42.41796875" bestFit="1" customWidth="1"/>
  </cols>
  <sheetData>
    <row r="1" spans="1:1">
      <c r="A1" t="s">
        <v>135</v>
      </c>
    </row>
    <row r="2" spans="1:1">
      <c r="A2" t="s">
        <v>136</v>
      </c>
    </row>
    <row r="3" spans="1:1">
      <c r="A3" t="s">
        <v>137</v>
      </c>
    </row>
    <row r="4" spans="1:1">
      <c r="A4" t="s">
        <v>138</v>
      </c>
    </row>
    <row r="5" spans="1:1">
      <c r="A5" t="s">
        <v>139</v>
      </c>
    </row>
    <row r="6" spans="1:1">
      <c r="A6" t="s">
        <v>140</v>
      </c>
    </row>
    <row r="7" spans="1:1">
      <c r="A7" t="s">
        <v>141</v>
      </c>
    </row>
    <row r="10" spans="1:2">
      <c r="A10" t="s">
        <v>21</v>
      </c>
      <c r="B10" s="1">
        <v>23.11</v>
      </c>
    </row>
    <row r="11" spans="1:2">
      <c r="A11" t="s">
        <v>23</v>
      </c>
      <c r="B11" s="1">
        <v>2054</v>
      </c>
    </row>
    <row r="12" spans="1:2">
      <c r="A12" t="s">
        <v>19</v>
      </c>
      <c r="B12" s="1">
        <v>18.26</v>
      </c>
    </row>
    <row r="13" spans="1:2">
      <c r="A13" t="s">
        <v>22</v>
      </c>
      <c r="B13" s="1">
        <v>18.26</v>
      </c>
    </row>
    <row r="14" spans="1:2">
      <c r="A14" t="s">
        <v>142</v>
      </c>
      <c r="B14" s="1">
        <v>18.26</v>
      </c>
    </row>
    <row r="16" spans="1:1">
      <c r="A16" s="1">
        <v>22.66</v>
      </c>
    </row>
    <row r="17" spans="1:1">
      <c r="A17" s="1">
        <v>19.56</v>
      </c>
    </row>
    <row r="18" spans="1:1">
      <c r="A18" s="1">
        <v>20.14</v>
      </c>
    </row>
    <row r="19" spans="1:1">
      <c r="A19" s="1">
        <v>17.9</v>
      </c>
    </row>
    <row r="21" spans="1:1">
      <c r="A21" t="s">
        <v>143</v>
      </c>
    </row>
    <row r="22" spans="1:1">
      <c r="A22" t="s">
        <v>144</v>
      </c>
    </row>
    <row r="23" spans="1:1">
      <c r="A23" t="s">
        <v>145</v>
      </c>
    </row>
    <row r="24" spans="1:1">
      <c r="A24" t="s">
        <v>146</v>
      </c>
    </row>
    <row r="25" spans="1:1">
      <c r="A25" t="s">
        <v>147</v>
      </c>
    </row>
    <row r="26" spans="1:1">
      <c r="A26" t="s">
        <v>148</v>
      </c>
    </row>
    <row r="28" spans="1:1">
      <c r="A28" t="s">
        <v>20</v>
      </c>
    </row>
    <row r="29" spans="1:1">
      <c r="A29" t="s">
        <v>98</v>
      </c>
    </row>
    <row r="31" spans="1:1">
      <c r="A31" s="18" t="s">
        <v>149</v>
      </c>
    </row>
    <row r="32" spans="1:1">
      <c r="A32" s="18" t="s">
        <v>150</v>
      </c>
    </row>
    <row r="33" spans="1:1">
      <c r="A33" s="18" t="s">
        <v>151</v>
      </c>
    </row>
    <row r="35" spans="1:1">
      <c r="A35" s="18" t="s">
        <v>152</v>
      </c>
    </row>
    <row r="36" spans="1:1">
      <c r="A36" s="18" t="s">
        <v>153</v>
      </c>
    </row>
    <row r="37" spans="1:1">
      <c r="A37" s="18" t="s">
        <v>154</v>
      </c>
    </row>
    <row r="39" spans="1:1">
      <c r="A39" s="18" t="s">
        <v>155</v>
      </c>
    </row>
    <row r="40" spans="1:1">
      <c r="A40" s="18" t="s">
        <v>77</v>
      </c>
    </row>
    <row r="41" spans="1:1">
      <c r="A41" s="18" t="s">
        <v>75</v>
      </c>
    </row>
    <row r="42" spans="1:1">
      <c r="A42" s="18" t="s">
        <v>80</v>
      </c>
    </row>
    <row r="43" spans="1:1">
      <c r="A43" s="18" t="s">
        <v>81</v>
      </c>
    </row>
    <row r="48" spans="1:1">
      <c r="A48" t="s">
        <v>18</v>
      </c>
    </row>
    <row r="49" spans="1:1">
      <c r="A49" t="s">
        <v>156</v>
      </c>
    </row>
    <row r="50" spans="1:1">
      <c r="A50" t="s">
        <v>157</v>
      </c>
    </row>
  </sheetData>
  <dataValidations count="1" disablePrompts="1">
    <dataValidation type="list" allowBlank="1" showInputMessage="1" showErrorMessage="1" sqref="F15">
      <formula1>$A$31:$A$33</formula1>
    </dataValidation>
  </dataValidations>
  <pageMargins left="0.7" right="0.7" top="0.75" bottom="0.75" header="0.3" footer="0.3"/>
  <pageSetup orientation="portrait"/>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40a38f-4b67-43ba-8487-2eae3a0e2b7c" xsi:nil="true"/>
    <lcf76f155ced4ddcb4097134ff3c332f xmlns="ae8823c6-73e5-464d-8b11-249d1ec6f9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BC54E7027DD243BB8DCBE234C6168F" ma:contentTypeVersion="17" ma:contentTypeDescription="Create a new document." ma:contentTypeScope="" ma:versionID="64143e2b9a931f2c946f0c9a84a00316">
  <xsd:schema xmlns:xsd="http://www.w3.org/2001/XMLSchema" xmlns:xs="http://www.w3.org/2001/XMLSchema" xmlns:p="http://schemas.microsoft.com/office/2006/metadata/properties" xmlns:ns2="ae8823c6-73e5-464d-8b11-249d1ec6f9d8" xmlns:ns3="6a40a38f-4b67-43ba-8487-2eae3a0e2b7c" targetNamespace="http://schemas.microsoft.com/office/2006/metadata/properties" ma:root="true" ma:fieldsID="8dfb01a509cb4dcb502a93fd76b0c499" ns2:_="" ns3:_="">
    <xsd:import namespace="ae8823c6-73e5-464d-8b11-249d1ec6f9d8"/>
    <xsd:import namespace="6a40a38f-4b67-43ba-8487-2eae3a0e2b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823c6-73e5-464d-8b11-249d1ec6f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e5fb22-0559-4a01-99f6-a695058b86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40a38f-4b67-43ba-8487-2eae3a0e2b7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2cf9504-3be7-4374-81b7-bebf796a72bc}" ma:internalName="TaxCatchAll" ma:showField="CatchAllData" ma:web="6a40a38f-4b67-43ba-8487-2eae3a0e2b7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ae8823c6-73e5-464d-8b11-249d1ec6f9d8">
      <Terms xmlns="http://schemas.microsoft.com/office/infopath/2007/PartnerControls"/>
    </lcf76f155ced4ddcb4097134ff3c332f>
    <TaxCatchAll xmlns="6a40a38f-4b67-43ba-8487-2eae3a0e2b7c" xsi:nil="true"/>
  </documentManagement>
</p:properties>
</file>

<file path=customXml/itemProps1.xml><?xml version="1.0" encoding="utf-8"?>
<ds:datastoreItem xmlns:ds="http://schemas.openxmlformats.org/officeDocument/2006/customXml" ds:itemID="{47B1D9A2-9241-4758-851D-53E7753C3424}">
  <ds:schemaRefs>
    <ds:schemaRef ds:uri="http://schemas.microsoft.com/sharepoint/v3/contenttype/forms"/>
  </ds:schemaRefs>
</ds:datastoreItem>
</file>

<file path=customXml/itemProps2.xml><?xml version="1.0" encoding="utf-8"?>
<ds:datastoreItem xmlns:ds="http://schemas.openxmlformats.org/officeDocument/2006/customXml" ds:itemID="{FF57C05A-69F5-4277-95D7-7AF4041BBD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8823c6-73e5-464d-8b11-249d1ec6f9d8"/>
    <ds:schemaRef ds:uri="6a40a38f-4b67-43ba-8487-2eae3a0e2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EDF33-2B90-4F3B-8832-85B857C98815}">
  <ds:schemaRefs>
    <ds:schemaRef ds:uri="http://schemas.microsoft.com/office/infopath/2007/PartnerControls"/>
    <ds:schemaRef ds:uri="http://schemas.openxmlformats.org/package/2006/metadata/core-properties"/>
    <ds:schemaRef ds:uri="http://www.w3.org/XML/1998/namespace"/>
    <ds:schemaRef ds:uri="6a40a38f-4b67-43ba-8487-2eae3a0e2b7c"/>
    <ds:schemaRef ds:uri="http://schemas.microsoft.com/office/2006/metadata/properties"/>
    <ds:schemaRef ds:uri="http://schemas.microsoft.com/office/2006/documentManagement/types"/>
    <ds:schemaRef ds:uri="http://purl.org/dc/terms/"/>
    <ds:schemaRef ds:uri="ae8823c6-73e5-464d-8b11-249d1ec6f9d8"/>
    <ds:schemaRef ds:uri="http://purl.org/dc/dcmitype/"/>
    <ds:schemaRef ds:uri="http://purl.org/dc/elements/1.1/"/>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Jemma Holdaway</dc:creator>
  <dc:description/>
  <cp:keywords/>
  <cp:lastModifiedBy>Imogen Curtis</cp:lastModifiedBy>
  <dcterms:created xsi:type="dcterms:W3CDTF">2016-08-17T14:55:10Z</dcterms:created>
  <dcterms:modified xsi:type="dcterms:W3CDTF">2025-09-01T13:17:09Z</dcterms:modified>
  <dc:subject>HPA Request Form 2526</dc:subject>
  <dc:title>HPA Request Form - 2025-2026.Final</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0x0101006BBC54E7027DD243BB8DCBE234C6168F</vt:lpstr>
  </property>
  <property fmtid="{D5CDD505-2E9C-101B-9397-08002B2CF9AE}" pid="3" name="MediaServiceImageTags">
    <vt:lpstr/>
  </property>
</Properties>
</file>